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showInkAnnotation="0"/>
  <mc:AlternateContent xmlns:mc="http://schemas.openxmlformats.org/markup-compatibility/2006">
    <mc:Choice Requires="x15">
      <x15ac:absPath xmlns:x15ac="http://schemas.microsoft.com/office/spreadsheetml/2010/11/ac" url="C:\Users\ferraria\Desktop\"/>
    </mc:Choice>
  </mc:AlternateContent>
  <xr:revisionPtr revIDLastSave="0" documentId="8_{D77642D9-4416-4459-8EC4-391562CDFCAF}" xr6:coauthVersionLast="47" xr6:coauthVersionMax="47" xr10:uidLastSave="{00000000-0000-0000-0000-000000000000}"/>
  <bookViews>
    <workbookView xWindow="-108" yWindow="-108" windowWidth="23256" windowHeight="12576" tabRatio="853" activeTab="5"/>
  </bookViews>
  <sheets>
    <sheet name="Scheda A" sheetId="7" r:id="rId1"/>
    <sheet name="Scheda B" sheetId="6" r:id="rId2"/>
    <sheet name="Scheda C" sheetId="38" r:id="rId3"/>
    <sheet name="Scheda D" sheetId="2" r:id="rId4"/>
    <sheet name="Scheda E" sheetId="30" r:id="rId5"/>
    <sheet name="Scheda F" sheetId="28" r:id="rId6"/>
  </sheets>
  <externalReferences>
    <externalReference r:id="rId7"/>
  </externalReferences>
  <definedNames>
    <definedName name="_xlnm._FilterDatabase" localSheetId="2" hidden="1">'Scheda C'!$A$6:$Q$48</definedName>
    <definedName name="_xlnm._FilterDatabase" localSheetId="3" hidden="1">'Scheda D'!$A$6:$AQ$97</definedName>
    <definedName name="_xlnm._FilterDatabase" localSheetId="4" hidden="1">'Scheda E'!$B$6:$O$48</definedName>
    <definedName name="_xlnm.Print_Area" localSheetId="1">'Scheda B'!$A$1:$R$51</definedName>
    <definedName name="_xlnm.Print_Area" localSheetId="2">'Scheda C'!$A$1:$Q$67</definedName>
    <definedName name="_xlnm.Print_Area" localSheetId="4">'Scheda E'!$B$1:$O$63</definedName>
    <definedName name="Print_Area" localSheetId="0">'Scheda A'!$A$1:$E$23</definedName>
    <definedName name="Print_Area" localSheetId="1">'Scheda B'!$A$1:$R$49</definedName>
    <definedName name="Print_Area" localSheetId="2">'Scheda C'!$B$1:$Q$65</definedName>
    <definedName name="Print_Area" localSheetId="3">'Scheda D'!$B$1:$AG$120</definedName>
    <definedName name="Print_Area" localSheetId="4">'Scheda E'!$B$1:$O$64</definedName>
    <definedName name="Print_Area" localSheetId="5">'Scheda F'!$A$1:$F$13</definedName>
    <definedName name="Print_Titles" localSheetId="2">'Scheda C'!$1:$9</definedName>
    <definedName name="Print_Titles" localSheetId="3">'Scheda D'!$1:$9</definedName>
    <definedName name="Print_Titles" localSheetId="4">'Scheda E'!$1:$9</definedName>
    <definedName name="schedad">'Scheda D'!$B$1:$AF$120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30" l="1"/>
  <c r="B49" i="30"/>
  <c r="C49" i="30"/>
  <c r="D49" i="30"/>
  <c r="E49" i="30"/>
  <c r="F49" i="30"/>
  <c r="G49" i="30"/>
  <c r="I49" i="30"/>
  <c r="B12" i="7"/>
  <c r="B9" i="7"/>
  <c r="AL49" i="2"/>
  <c r="AP49" i="2"/>
  <c r="U49" i="2"/>
  <c r="AQ49" i="2" s="1"/>
  <c r="E47" i="30"/>
  <c r="F47" i="30"/>
  <c r="G47" i="30"/>
  <c r="I47" i="30"/>
  <c r="D47" i="30"/>
  <c r="B47" i="30"/>
  <c r="C47" i="30"/>
  <c r="AL47" i="2"/>
  <c r="AP47" i="2"/>
  <c r="U47" i="2"/>
  <c r="AQ47" i="2"/>
  <c r="C9" i="7"/>
  <c r="D9" i="7"/>
  <c r="E9" i="7" s="1"/>
  <c r="AJ99" i="2" s="1"/>
  <c r="C10" i="7"/>
  <c r="D10" i="7"/>
  <c r="C12" i="7"/>
  <c r="D12" i="7"/>
  <c r="Q10" i="38"/>
  <c r="R48" i="38" s="1"/>
  <c r="Q11" i="38"/>
  <c r="Q12" i="38"/>
  <c r="Q13" i="38"/>
  <c r="Q14" i="38"/>
  <c r="Q15" i="38"/>
  <c r="Q16" i="38"/>
  <c r="Q17" i="38"/>
  <c r="Q18" i="38"/>
  <c r="Q19" i="38"/>
  <c r="Q20" i="38"/>
  <c r="Q21" i="38"/>
  <c r="Q22" i="38"/>
  <c r="Q23" i="38"/>
  <c r="Q24" i="38"/>
  <c r="Q25" i="38"/>
  <c r="Q26" i="38"/>
  <c r="Q27" i="38"/>
  <c r="Q28" i="38"/>
  <c r="Q29" i="38"/>
  <c r="Q30" i="38"/>
  <c r="Q31" i="38"/>
  <c r="Q32" i="38"/>
  <c r="Q33" i="38"/>
  <c r="Q34" i="38"/>
  <c r="Q35" i="38"/>
  <c r="Q36" i="38"/>
  <c r="Q37" i="38"/>
  <c r="Q38" i="38"/>
  <c r="Q39" i="38"/>
  <c r="Q40" i="38"/>
  <c r="Q41" i="38"/>
  <c r="Q42" i="38"/>
  <c r="Q43" i="38"/>
  <c r="Q44" i="38"/>
  <c r="Q45" i="38"/>
  <c r="Q46" i="38"/>
  <c r="Q47" i="38"/>
  <c r="N48" i="38"/>
  <c r="O48" i="38"/>
  <c r="Q48" i="38" s="1"/>
  <c r="P48" i="38"/>
  <c r="U11" i="2"/>
  <c r="AQ11" i="2" s="1"/>
  <c r="AP11" i="2"/>
  <c r="Q12" i="2"/>
  <c r="AI12" i="2"/>
  <c r="Q13" i="2"/>
  <c r="U13" i="2" s="1"/>
  <c r="AI13" i="2"/>
  <c r="AP13" i="2" s="1"/>
  <c r="AL13" i="2"/>
  <c r="Q14" i="2"/>
  <c r="U14" i="2"/>
  <c r="AQ14" i="2"/>
  <c r="AP14" i="2"/>
  <c r="U15" i="2"/>
  <c r="AI15" i="2"/>
  <c r="AP15" i="2" s="1"/>
  <c r="AP16" i="2"/>
  <c r="AQ16" i="2"/>
  <c r="U17" i="2"/>
  <c r="AK17" i="2"/>
  <c r="B10" i="7"/>
  <c r="AP18" i="2"/>
  <c r="AQ18" i="2"/>
  <c r="AP19" i="2"/>
  <c r="AQ19" i="2"/>
  <c r="AQ20" i="2"/>
  <c r="U21" i="2"/>
  <c r="AQ21" i="2"/>
  <c r="AP21" i="2"/>
  <c r="AL22" i="2"/>
  <c r="U23" i="2"/>
  <c r="AQ23" i="2" s="1"/>
  <c r="AP23" i="2"/>
  <c r="U24" i="2"/>
  <c r="AQ24" i="2" s="1"/>
  <c r="AP24" i="2"/>
  <c r="U25" i="2"/>
  <c r="AQ25" i="2" s="1"/>
  <c r="AP25" i="2"/>
  <c r="U26" i="2"/>
  <c r="AQ26" i="2" s="1"/>
  <c r="AP26" i="2"/>
  <c r="U27" i="2"/>
  <c r="AQ27" i="2"/>
  <c r="AP27" i="2"/>
  <c r="U28" i="2"/>
  <c r="AQ28" i="2"/>
  <c r="AP28" i="2"/>
  <c r="U29" i="2"/>
  <c r="AQ29" i="2"/>
  <c r="AP29" i="2"/>
  <c r="U30" i="2"/>
  <c r="AQ30" i="2"/>
  <c r="AI30" i="2"/>
  <c r="AP30" i="2"/>
  <c r="U31" i="2"/>
  <c r="AI31" i="2"/>
  <c r="AP31" i="2"/>
  <c r="AP32" i="2"/>
  <c r="AQ32" i="2"/>
  <c r="AI33" i="2"/>
  <c r="AP33" i="2" s="1"/>
  <c r="U34" i="2"/>
  <c r="G34" i="30" s="1"/>
  <c r="AP35" i="2"/>
  <c r="AQ35" i="2"/>
  <c r="U36" i="2"/>
  <c r="AL36" i="2"/>
  <c r="AP36" i="2"/>
  <c r="U37" i="2"/>
  <c r="AQ37" i="2"/>
  <c r="AP37" i="2"/>
  <c r="U38" i="2"/>
  <c r="AQ38" i="2"/>
  <c r="AP38" i="2"/>
  <c r="U39" i="2"/>
  <c r="AQ39" i="2"/>
  <c r="AI39" i="2"/>
  <c r="AP39" i="2"/>
  <c r="AQ40" i="2"/>
  <c r="U41" i="2"/>
  <c r="AI41" i="2"/>
  <c r="U42" i="2"/>
  <c r="AQ42" i="2" s="1"/>
  <c r="AP42" i="2"/>
  <c r="U43" i="2"/>
  <c r="AL43" i="2"/>
  <c r="AP43" i="2" s="1"/>
  <c r="U44" i="2"/>
  <c r="AQ44" i="2" s="1"/>
  <c r="AI44" i="2"/>
  <c r="U45" i="2"/>
  <c r="AI45" i="2"/>
  <c r="U46" i="2"/>
  <c r="AI46" i="2"/>
  <c r="AP46" i="2" s="1"/>
  <c r="U48" i="2"/>
  <c r="AL48" i="2"/>
  <c r="AP48" i="2" s="1"/>
  <c r="U51" i="2"/>
  <c r="AQ51" i="2"/>
  <c r="AP51" i="2"/>
  <c r="U52" i="2"/>
  <c r="AQ52" i="2" s="1"/>
  <c r="AP52" i="2"/>
  <c r="AP53" i="2"/>
  <c r="AQ53" i="2"/>
  <c r="U54" i="2"/>
  <c r="AQ54" i="2"/>
  <c r="AP54" i="2"/>
  <c r="AL55" i="2"/>
  <c r="AQ55" i="2" s="1"/>
  <c r="AI56" i="2"/>
  <c r="AI57" i="2"/>
  <c r="AP57" i="2" s="1"/>
  <c r="AI58" i="2"/>
  <c r="AP58" i="2"/>
  <c r="AI59" i="2"/>
  <c r="AQ59" i="2"/>
  <c r="AP60" i="2"/>
  <c r="AQ60" i="2"/>
  <c r="U61" i="2"/>
  <c r="U62" i="2"/>
  <c r="AP63" i="2"/>
  <c r="AQ63" i="2"/>
  <c r="R65" i="2"/>
  <c r="R97" i="2"/>
  <c r="U66" i="2"/>
  <c r="AQ66" i="2"/>
  <c r="AP66" i="2"/>
  <c r="AP67" i="2"/>
  <c r="AQ67" i="2"/>
  <c r="AP69" i="2"/>
  <c r="AQ69" i="2"/>
  <c r="AI70" i="2"/>
  <c r="AP70" i="2" s="1"/>
  <c r="AP71" i="2"/>
  <c r="AQ71" i="2"/>
  <c r="AP72" i="2"/>
  <c r="AQ72" i="2"/>
  <c r="AP73" i="2"/>
  <c r="AQ73" i="2"/>
  <c r="S74" i="2"/>
  <c r="S97" i="2" s="1"/>
  <c r="U74" i="2"/>
  <c r="AI75" i="2"/>
  <c r="AP75" i="2"/>
  <c r="AP76" i="2"/>
  <c r="AQ76" i="2"/>
  <c r="AL77" i="2"/>
  <c r="AP77" i="2"/>
  <c r="AI78" i="2"/>
  <c r="AP78" i="2"/>
  <c r="U79" i="2"/>
  <c r="AL79" i="2"/>
  <c r="U80" i="2"/>
  <c r="AL80" i="2"/>
  <c r="U82" i="2"/>
  <c r="AI82" i="2"/>
  <c r="U83" i="2"/>
  <c r="AI83" i="2"/>
  <c r="U84" i="2"/>
  <c r="AI84" i="2"/>
  <c r="U85" i="2"/>
  <c r="AI85" i="2"/>
  <c r="AP85" i="2" s="1"/>
  <c r="U86" i="2"/>
  <c r="AI86" i="2" s="1"/>
  <c r="U87" i="2"/>
  <c r="AI87" i="2" s="1"/>
  <c r="U88" i="2"/>
  <c r="AI88" i="2"/>
  <c r="U89" i="2"/>
  <c r="AI89" i="2"/>
  <c r="AQ89" i="2" s="1"/>
  <c r="U90" i="2"/>
  <c r="AI90" i="2" s="1"/>
  <c r="U91" i="2"/>
  <c r="AI91" i="2"/>
  <c r="U92" i="2"/>
  <c r="AI92" i="2"/>
  <c r="AP92" i="2" s="1"/>
  <c r="U93" i="2"/>
  <c r="U94" i="2"/>
  <c r="AI94" i="2"/>
  <c r="AQ94" i="2" s="1"/>
  <c r="U95" i="2"/>
  <c r="AI95" i="2" s="1"/>
  <c r="U96" i="2"/>
  <c r="AI96" i="2" s="1"/>
  <c r="AP96" i="2" s="1"/>
  <c r="X97" i="2"/>
  <c r="AJ97" i="2"/>
  <c r="AM97" i="2"/>
  <c r="AN97" i="2"/>
  <c r="AO97" i="2"/>
  <c r="B11" i="30"/>
  <c r="C11" i="30"/>
  <c r="D11" i="30"/>
  <c r="E11" i="30"/>
  <c r="F11" i="30"/>
  <c r="G11" i="30"/>
  <c r="I11" i="30"/>
  <c r="B12" i="30"/>
  <c r="C12" i="30"/>
  <c r="D12" i="30"/>
  <c r="E12" i="30"/>
  <c r="F12" i="30"/>
  <c r="G12" i="30"/>
  <c r="I12" i="30"/>
  <c r="B13" i="30"/>
  <c r="C13" i="30"/>
  <c r="D13" i="30"/>
  <c r="E13" i="30"/>
  <c r="F13" i="30"/>
  <c r="F67" i="30" s="1"/>
  <c r="G13" i="30"/>
  <c r="I13" i="30"/>
  <c r="B14" i="30"/>
  <c r="C14" i="30"/>
  <c r="D14" i="30"/>
  <c r="E14" i="30"/>
  <c r="F14" i="30"/>
  <c r="G14" i="30"/>
  <c r="I14" i="30"/>
  <c r="B15" i="30"/>
  <c r="C15" i="30"/>
  <c r="D15" i="30"/>
  <c r="E15" i="30"/>
  <c r="F15" i="30"/>
  <c r="G15" i="30"/>
  <c r="I15" i="30"/>
  <c r="B16" i="30"/>
  <c r="C16" i="30"/>
  <c r="D16" i="30"/>
  <c r="E16" i="30"/>
  <c r="F16" i="30"/>
  <c r="G16" i="30"/>
  <c r="I16" i="30"/>
  <c r="B17" i="30"/>
  <c r="C17" i="30"/>
  <c r="D17" i="30"/>
  <c r="E17" i="30"/>
  <c r="F17" i="30"/>
  <c r="G17" i="30"/>
  <c r="I17" i="30"/>
  <c r="B18" i="30"/>
  <c r="C18" i="30"/>
  <c r="D18" i="30"/>
  <c r="E18" i="30"/>
  <c r="F18" i="30"/>
  <c r="G18" i="30"/>
  <c r="I18" i="30"/>
  <c r="B19" i="30"/>
  <c r="C19" i="30"/>
  <c r="D19" i="30"/>
  <c r="E19" i="30"/>
  <c r="F19" i="30"/>
  <c r="G19" i="30"/>
  <c r="I19" i="30"/>
  <c r="B20" i="30"/>
  <c r="C20" i="30"/>
  <c r="I20" i="30"/>
  <c r="B21" i="30"/>
  <c r="C21" i="30"/>
  <c r="I21" i="30"/>
  <c r="B22" i="30"/>
  <c r="C22" i="30"/>
  <c r="D22" i="30"/>
  <c r="F22" i="30"/>
  <c r="G22" i="30"/>
  <c r="I22" i="30"/>
  <c r="B23" i="30"/>
  <c r="C23" i="30"/>
  <c r="D23" i="30"/>
  <c r="E23" i="30"/>
  <c r="F23" i="30"/>
  <c r="G23" i="30"/>
  <c r="I23" i="30"/>
  <c r="B24" i="30"/>
  <c r="C24" i="30"/>
  <c r="D24" i="30"/>
  <c r="E24" i="30"/>
  <c r="F24" i="30"/>
  <c r="G24" i="30"/>
  <c r="I24" i="30"/>
  <c r="B25" i="30"/>
  <c r="C25" i="30"/>
  <c r="D25" i="30"/>
  <c r="E25" i="30"/>
  <c r="F25" i="30"/>
  <c r="G25" i="30"/>
  <c r="I25" i="30"/>
  <c r="B26" i="30"/>
  <c r="C26" i="30"/>
  <c r="D26" i="30"/>
  <c r="E26" i="30"/>
  <c r="F26" i="30"/>
  <c r="G26" i="30"/>
  <c r="I26" i="30"/>
  <c r="B27" i="30"/>
  <c r="C27" i="30"/>
  <c r="D27" i="30"/>
  <c r="E27" i="30"/>
  <c r="F27" i="30"/>
  <c r="G27" i="30"/>
  <c r="I27" i="30"/>
  <c r="B28" i="30"/>
  <c r="C28" i="30"/>
  <c r="D28" i="30"/>
  <c r="E28" i="30"/>
  <c r="F28" i="30"/>
  <c r="G28" i="30"/>
  <c r="I28" i="30"/>
  <c r="B29" i="30"/>
  <c r="C29" i="30"/>
  <c r="D29" i="30"/>
  <c r="E29" i="30"/>
  <c r="F29" i="30"/>
  <c r="G29" i="30"/>
  <c r="I29" i="30"/>
  <c r="B30" i="30"/>
  <c r="C30" i="30"/>
  <c r="D30" i="30"/>
  <c r="E30" i="30"/>
  <c r="F30" i="30"/>
  <c r="G30" i="30"/>
  <c r="I30" i="30"/>
  <c r="B31" i="30"/>
  <c r="C31" i="30"/>
  <c r="D31" i="30"/>
  <c r="E31" i="30"/>
  <c r="F31" i="30"/>
  <c r="G31" i="30"/>
  <c r="I31" i="30"/>
  <c r="B32" i="30"/>
  <c r="C32" i="30"/>
  <c r="D32" i="30"/>
  <c r="E32" i="30"/>
  <c r="F32" i="30"/>
  <c r="G32" i="30"/>
  <c r="I32" i="30"/>
  <c r="B33" i="30"/>
  <c r="C33" i="30"/>
  <c r="D33" i="30"/>
  <c r="E33" i="30"/>
  <c r="F33" i="30"/>
  <c r="G33" i="30"/>
  <c r="I33" i="30"/>
  <c r="B34" i="30"/>
  <c r="C34" i="30"/>
  <c r="D34" i="30"/>
  <c r="E34" i="30"/>
  <c r="F34" i="30"/>
  <c r="I34" i="30"/>
  <c r="B35" i="30"/>
  <c r="C35" i="30"/>
  <c r="D35" i="30"/>
  <c r="E35" i="30"/>
  <c r="F35" i="30"/>
  <c r="G35" i="30"/>
  <c r="I35" i="30"/>
  <c r="B36" i="30"/>
  <c r="C36" i="30"/>
  <c r="D36" i="30"/>
  <c r="E36" i="30"/>
  <c r="F36" i="30"/>
  <c r="G36" i="30"/>
  <c r="I36" i="30"/>
  <c r="B37" i="30"/>
  <c r="C37" i="30"/>
  <c r="D37" i="30"/>
  <c r="E37" i="30"/>
  <c r="F37" i="30"/>
  <c r="G37" i="30"/>
  <c r="I37" i="30"/>
  <c r="B38" i="30"/>
  <c r="C38" i="30"/>
  <c r="D38" i="30"/>
  <c r="E38" i="30"/>
  <c r="F38" i="30"/>
  <c r="G38" i="30"/>
  <c r="I38" i="30"/>
  <c r="B39" i="30"/>
  <c r="C39" i="30"/>
  <c r="D39" i="30"/>
  <c r="E39" i="30"/>
  <c r="F39" i="30"/>
  <c r="G39" i="30"/>
  <c r="I39" i="30"/>
  <c r="B41" i="30"/>
  <c r="C41" i="30"/>
  <c r="D41" i="30"/>
  <c r="E41" i="30"/>
  <c r="F41" i="30"/>
  <c r="G41" i="30"/>
  <c r="I41" i="30"/>
  <c r="B42" i="30"/>
  <c r="C42" i="30"/>
  <c r="D42" i="30"/>
  <c r="E42" i="30"/>
  <c r="F42" i="30"/>
  <c r="G42" i="30"/>
  <c r="I42" i="30"/>
  <c r="B43" i="30"/>
  <c r="C43" i="30"/>
  <c r="D43" i="30"/>
  <c r="E43" i="30"/>
  <c r="F43" i="30"/>
  <c r="G43" i="30"/>
  <c r="I43" i="30"/>
  <c r="B44" i="30"/>
  <c r="C44" i="30"/>
  <c r="D44" i="30"/>
  <c r="E44" i="30"/>
  <c r="F44" i="30"/>
  <c r="G44" i="30"/>
  <c r="I44" i="30"/>
  <c r="B45" i="30"/>
  <c r="C45" i="30"/>
  <c r="D45" i="30"/>
  <c r="E45" i="30"/>
  <c r="F45" i="30"/>
  <c r="G45" i="30"/>
  <c r="I45" i="30"/>
  <c r="B46" i="30"/>
  <c r="C46" i="30"/>
  <c r="D46" i="30"/>
  <c r="E46" i="30"/>
  <c r="F46" i="30"/>
  <c r="G46" i="30"/>
  <c r="I46" i="30"/>
  <c r="B48" i="30"/>
  <c r="C48" i="30"/>
  <c r="D48" i="30"/>
  <c r="E48" i="30"/>
  <c r="F48" i="30"/>
  <c r="G48" i="30"/>
  <c r="I48" i="30"/>
  <c r="D9" i="28"/>
  <c r="AP59" i="2"/>
  <c r="AL62" i="2"/>
  <c r="AP62" i="2" s="1"/>
  <c r="U12" i="2"/>
  <c r="AI74" i="2"/>
  <c r="AP74" i="2" s="1"/>
  <c r="AQ22" i="2"/>
  <c r="AP22" i="2"/>
  <c r="AQ75" i="2"/>
  <c r="AP56" i="2"/>
  <c r="AI93" i="2"/>
  <c r="AP93" i="2" s="1"/>
  <c r="AQ70" i="2"/>
  <c r="AP44" i="2"/>
  <c r="AI34" i="2"/>
  <c r="AP34" i="2"/>
  <c r="AQ33" i="2"/>
  <c r="AK97" i="2"/>
  <c r="AP17" i="2"/>
  <c r="AQ79" i="2"/>
  <c r="AP79" i="2"/>
  <c r="AP55" i="2"/>
  <c r="AQ57" i="2"/>
  <c r="AQ12" i="2"/>
  <c r="AP12" i="2"/>
  <c r="B8" i="7"/>
  <c r="AQ31" i="2"/>
  <c r="AQ56" i="2"/>
  <c r="B11" i="7"/>
  <c r="AQ77" i="2"/>
  <c r="AQ15" i="2"/>
  <c r="AQ58" i="2"/>
  <c r="AQ93" i="2"/>
  <c r="E10" i="7"/>
  <c r="AK99" i="2"/>
  <c r="AQ17" i="2"/>
  <c r="AQ43" i="2"/>
  <c r="AP45" i="2"/>
  <c r="AQ45" i="2"/>
  <c r="AQ85" i="2"/>
  <c r="AQ46" i="2"/>
  <c r="E12" i="7"/>
  <c r="AM99" i="2" s="1"/>
  <c r="AQ34" i="2"/>
  <c r="AQ74" i="2"/>
  <c r="U65" i="2"/>
  <c r="AI65" i="2"/>
  <c r="C8" i="7" s="1"/>
  <c r="AP94" i="2"/>
  <c r="AQ48" i="2"/>
  <c r="AQ36" i="2"/>
  <c r="Q97" i="2"/>
  <c r="F68" i="30" s="1"/>
  <c r="AQ92" i="2"/>
  <c r="AQ91" i="2"/>
  <c r="AP91" i="2"/>
  <c r="AP84" i="2"/>
  <c r="AQ84" i="2"/>
  <c r="AP88" i="2"/>
  <c r="AQ88" i="2"/>
  <c r="AP82" i="2"/>
  <c r="AQ82" i="2"/>
  <c r="AQ41" i="2"/>
  <c r="AP41" i="2"/>
  <c r="AP83" i="2"/>
  <c r="AQ83" i="2"/>
  <c r="AQ80" i="2"/>
  <c r="D11" i="7"/>
  <c r="AP80" i="2"/>
  <c r="AQ78" i="2"/>
  <c r="AQ62" i="2"/>
  <c r="AP89" i="2"/>
  <c r="B15" i="7"/>
  <c r="AQ65" i="2"/>
  <c r="AP65" i="2"/>
  <c r="F69" i="30"/>
  <c r="B25" i="7"/>
  <c r="AP90" i="2" l="1"/>
  <c r="AQ90" i="2"/>
  <c r="S48" i="38"/>
  <c r="AQ95" i="2"/>
  <c r="AP95" i="2"/>
  <c r="AP87" i="2"/>
  <c r="AQ87" i="2"/>
  <c r="U97" i="2"/>
  <c r="AQ13" i="2"/>
  <c r="AQ86" i="2"/>
  <c r="AI97" i="2"/>
  <c r="AP86" i="2"/>
  <c r="D8" i="7"/>
  <c r="D15" i="7" s="1"/>
  <c r="D25" i="7" s="1"/>
  <c r="F71" i="30"/>
  <c r="F70" i="30"/>
  <c r="AQ96" i="2"/>
  <c r="AL61" i="2"/>
  <c r="AP61" i="2" l="1"/>
  <c r="AP97" i="2" s="1"/>
  <c r="AL97" i="2"/>
  <c r="AQ97" i="2" s="1"/>
  <c r="C11" i="7"/>
  <c r="E8" i="7"/>
  <c r="AQ61" i="2"/>
  <c r="E11" i="7" l="1"/>
  <c r="E15" i="7" s="1"/>
  <c r="E26" i="7" s="1"/>
  <c r="C15" i="7"/>
  <c r="C25" i="7" s="1"/>
  <c r="E25" i="7"/>
  <c r="AI99" i="2"/>
  <c r="AL99" i="2" l="1"/>
</calcChain>
</file>

<file path=xl/sharedStrings.xml><?xml version="1.0" encoding="utf-8"?>
<sst xmlns="http://schemas.openxmlformats.org/spreadsheetml/2006/main" count="2039" uniqueCount="843">
  <si>
    <r>
      <rPr>
        <b/>
        <u/>
        <sz val="12"/>
        <rFont val="Times New Roman"/>
        <family val="1"/>
      </rPr>
      <t>SCHEDA A</t>
    </r>
    <r>
      <rPr>
        <b/>
        <sz val="12"/>
        <rFont val="Times New Roman"/>
        <family val="1"/>
      </rPr>
      <t>: PROGRAMMA TRIENNALE DELLE OPERE PUBBLICHE 2023 - 2025
DELL'AMMINISTRAZIONE PROVINCIALE DI MANTOVA</t>
    </r>
  </si>
  <si>
    <t>QUADRO DELLE RISORSE NECESSARIE ALLA REALIZZAZIONE DEL PROGRAMMA</t>
  </si>
  <si>
    <t>Arco temporale di validità del programma</t>
  </si>
  <si>
    <t>TIPOLOGIE RISORSE</t>
  </si>
  <si>
    <t xml:space="preserve">Disponibilità Finanziaria </t>
  </si>
  <si>
    <t>Importo totale</t>
  </si>
  <si>
    <t>Primo anno</t>
  </si>
  <si>
    <t>Secondo anno</t>
  </si>
  <si>
    <t>Terzo anno</t>
  </si>
  <si>
    <t>risorse derivanti da entrate aventi destinazione vincolata per legge</t>
  </si>
  <si>
    <t>risorse derivanti da entrate acquisite mediante contrazione di mutuo</t>
  </si>
  <si>
    <t>risorseacquisite mediante apporti di capitali privati</t>
  </si>
  <si>
    <t>stanziamenti di bilancio</t>
  </si>
  <si>
    <t>finanziamenti acquisibili ai sensi dell'articolo 3 del decreto-legge 31 ottobre 1990, n° 310, convertito con modificazioni della legge 22 dicembre 199, n 403 - alienazioni del patrimonio</t>
  </si>
  <si>
    <t>risorse derivanti da trasferimentio di immobili ex art. 191 D.lgs 50/2016 - cessione di immobile in cambio di opere</t>
  </si>
  <si>
    <t>altra tipologia</t>
  </si>
  <si>
    <t>totali</t>
  </si>
  <si>
    <t>IL REFERENTE DEL PROGRAMMA</t>
  </si>
  <si>
    <t>(dr.ssa Roberta Righi)</t>
  </si>
  <si>
    <t>ctr con scheda D</t>
  </si>
  <si>
    <r>
      <t xml:space="preserve">
</t>
    </r>
    <r>
      <rPr>
        <b/>
        <u/>
        <sz val="12"/>
        <rFont val="Times New Roman"/>
        <family val="1"/>
      </rPr>
      <t>SCHEDA B</t>
    </r>
    <r>
      <rPr>
        <b/>
        <sz val="12"/>
        <rFont val="Times New Roman"/>
        <family val="1"/>
      </rPr>
      <t>:  PROGRAMMA TRIENNALE DELLE OPERE PUBBLICHE   2023 - 2025 DELL'AMMINISTRAZIONE DI MANTOVA</t>
    </r>
  </si>
  <si>
    <t>ELENCO DELLE OPERE INCOMPIUTE</t>
  </si>
  <si>
    <t>CUP (1)</t>
  </si>
  <si>
    <t>Descrizione Opera</t>
  </si>
  <si>
    <t>Determinazioni dell'Amministrazione</t>
  </si>
  <si>
    <t>Ambito di interesse dell'opera</t>
  </si>
  <si>
    <t>anno ultimo qudro economico approvato</t>
  </si>
  <si>
    <t>Importo complessivo dell'intervento (2)</t>
  </si>
  <si>
    <t>Importo complessivo lavori (2)</t>
  </si>
  <si>
    <t>Oneri necessari per l'ultimazione lavori</t>
  </si>
  <si>
    <t>Importo ultimo SAL</t>
  </si>
  <si>
    <t>Percentuale avanzamento lavori (3)</t>
  </si>
  <si>
    <t>Causa per la quale l'opera è incompiuta</t>
  </si>
  <si>
    <t>L'opera è attualmente fruibile, anche parzialmente, dalla collettività?</t>
  </si>
  <si>
    <t>Stato di realizzazione ex comma 2 art 1 DM 42/2013</t>
  </si>
  <si>
    <t>Possibile utilizzo ridimensionato dell'opera</t>
  </si>
  <si>
    <t>Destinazione d'uso</t>
  </si>
  <si>
    <t>Cessione a titolo di corrispettivo per la realizzazione di altra opera pubblica ai sensi dell'art. 191 del Codice</t>
  </si>
  <si>
    <t>Vendita ovvero demolizione (4)</t>
  </si>
  <si>
    <t>Parte di infrastruttura di rete</t>
  </si>
  <si>
    <t>codice</t>
  </si>
  <si>
    <t>testo</t>
  </si>
  <si>
    <t>Tabella B.1</t>
  </si>
  <si>
    <t>Tabella B.2</t>
  </si>
  <si>
    <t xml:space="preserve">valore </t>
  </si>
  <si>
    <t>valore</t>
  </si>
  <si>
    <t>percentuale</t>
  </si>
  <si>
    <t>Tabella B.3</t>
  </si>
  <si>
    <t>Si/No</t>
  </si>
  <si>
    <t>Tabella B.4</t>
  </si>
  <si>
    <t>Tabella B.5</t>
  </si>
  <si>
    <t>Si/no</t>
  </si>
  <si>
    <t>somma</t>
  </si>
  <si>
    <t>Note</t>
  </si>
  <si>
    <t>(1) Indica il CUP del progetto di investimento nel quale l'opera incompiuta rientra: è obbligatorio per tutti i progetti avviati dal 1 gennaio 2003</t>
  </si>
  <si>
    <t>Ulteriori dati (campi da compilare e resi disponibili in banca dati ma non visualizzabili nel programma triennale)</t>
  </si>
  <si>
    <t xml:space="preserve">(2) Importo riferito all'ultimo quadro economico approvato </t>
  </si>
  <si>
    <t>Descrizione dell'opera</t>
  </si>
  <si>
    <t xml:space="preserve">(3)Percentuale di avanzamento dei lavori rispetto all'ultimo progetto approvato </t>
  </si>
  <si>
    <t>Dimensionamento dell'intervento (unità di misura)</t>
  </si>
  <si>
    <t>Unità misura</t>
  </si>
  <si>
    <t>(4) In caso di vendita l'immobile deve essere riportato nell'elenco di cui alla scheda C. in caso di demolizione l'intervento deve essere riportato tra gli interventi del programma di cui alla scheda D</t>
  </si>
  <si>
    <t>Dimansionamento dell'intervento (valore)</t>
  </si>
  <si>
    <t>valore (mq. mc.</t>
  </si>
  <si>
    <t>L'opera risulta rispondente a tutti i requisiti del capitolato</t>
  </si>
  <si>
    <t>L'opera risulta rispondente a tutti i requisiti dell'ultimo progetto approvato</t>
  </si>
  <si>
    <t xml:space="preserve">a) è stata dichiarata l'insussistenza dell'interesse pubblico al completamento ed alla fruibilità dell'opera </t>
  </si>
  <si>
    <t>Fonti di finanziamento(se l'ìintervento di completamento non incluso in scheda D)</t>
  </si>
  <si>
    <t>b) si intende riprendere l'esecuzione dell'opera per il cui completamento non sono necessari finanziamenti aggiuntivi</t>
  </si>
  <si>
    <t>Sponsorizzazione</t>
  </si>
  <si>
    <t>c) si intende riprendere l'esecuzione dell'opera avendo già operato i necessari finanziamenti aggiuntivi</t>
  </si>
  <si>
    <t>Finanza di progetto</t>
  </si>
  <si>
    <t>d) si intende riprendere l'esecuzione dell'opera una volta reperiti i necessari finanziamenti aggiuntivi</t>
  </si>
  <si>
    <t>Costo progetto</t>
  </si>
  <si>
    <t>importo</t>
  </si>
  <si>
    <t>Finanziamento assegnato</t>
  </si>
  <si>
    <t>Importo</t>
  </si>
  <si>
    <t>Tipologia copertura finanziaria</t>
  </si>
  <si>
    <t>a) navigazione</t>
  </si>
  <si>
    <t xml:space="preserve">Comunitaria </t>
  </si>
  <si>
    <t>b) regionale</t>
  </si>
  <si>
    <t>Statale</t>
  </si>
  <si>
    <t>Regionale</t>
  </si>
  <si>
    <t>Provinciale</t>
  </si>
  <si>
    <t>a) mancanza di fondi</t>
  </si>
  <si>
    <t>Comunale</t>
  </si>
  <si>
    <t>b1) cause tecniche: protrarsi di circostanze speciali che hanno determinato la sospensione dei lavori e/o l'esigenza di una variante progettuale</t>
  </si>
  <si>
    <t>Altra Pubblica</t>
  </si>
  <si>
    <t>b2)cause tecniche: presenza di contenzioso</t>
  </si>
  <si>
    <t>Privata</t>
  </si>
  <si>
    <t>c) sopravvenute nuove norme tecniche o disposizioni di legge</t>
  </si>
  <si>
    <t>d) fallimento, liquidazione coatta o concordato preventivo dell'impresa appaltatrice, risoluzione del contratto, o recesso dal contratto ai sensi delle vigenti disposizioni in materia antimafia</t>
  </si>
  <si>
    <t>e) mancato interesse al completamento da parte della stazione appaltante. Ddell'ente aggiudicatore o di altro soggetto aggiudicatore</t>
  </si>
  <si>
    <t>a) i lavori di realizzazione avviati, risultano interrotti oltre il termine contrattuale previsto pewer l'ultimazione (art. 1 c2, lettera a) . DM 42/2013</t>
  </si>
  <si>
    <t>b) i lavori di realizzazione avviati , risultano interrotti oltre oltre il termine contrattualmente previsto per l'ultimazione non sussistendo allo stato, le condizioni di riavvio degli stessi . (art. 1 c. 2 lett. b) DM 42/2013</t>
  </si>
  <si>
    <t>c) i lavori di realizzazione, ultimati, non sono stati collaudati nel termine previsto in quanto l'opera non risulta rispondente a tutti i requisiti del capitolato e del relativo progetto progetto esecutivo come accertato nel corso delle operazioni di collaudo (art. 1 c2 lett. c) DM 42/2013</t>
  </si>
  <si>
    <t>Tabella B. 5</t>
  </si>
  <si>
    <t>a) prevista in progetto</t>
  </si>
  <si>
    <t>b) diversa da quella prevista in progetto</t>
  </si>
  <si>
    <r>
      <rPr>
        <b/>
        <u/>
        <sz val="12"/>
        <rFont val="Times New Roman"/>
        <family val="1"/>
      </rPr>
      <t>SCHEDA C</t>
    </r>
    <r>
      <rPr>
        <b/>
        <sz val="12"/>
        <rFont val="Times New Roman"/>
        <family val="1"/>
      </rPr>
      <t xml:space="preserve"> : PROGRAMMA TRIENNALE DELLE OPERE PUBBLICHE 2023 - 2025</t>
    </r>
  </si>
  <si>
    <t>DELL'AMMINISTRAZIONE MANTOVA</t>
  </si>
  <si>
    <t xml:space="preserve">ELENCO DEGLI IMMOBILI DISPONIBILI </t>
  </si>
  <si>
    <t xml:space="preserve">Elenco degli immobili disponibili art. 21, comma 5, e art. 191 del D.Lgs. 50/2016  </t>
  </si>
  <si>
    <t>Codice univoco immobile (1)</t>
  </si>
  <si>
    <t>Riferimento CUI intervento (2)</t>
  </si>
  <si>
    <t>Descrizione immobile</t>
  </si>
  <si>
    <t>Codice Istat</t>
  </si>
  <si>
    <t>localizzazione - CODICE NUTS</t>
  </si>
  <si>
    <t xml:space="preserve">trasferimento immobile a titolo corrispettivo ex comma 1 art.191 </t>
  </si>
  <si>
    <t>immobili disponibili ex articolo 21 comma 5</t>
  </si>
  <si>
    <t>già incluso in programma di dismissione di cui art.27 DL 201/2011 convertito dalla L. 214/2011</t>
  </si>
  <si>
    <t>Tipo disponibilità se immobile derivante da Opera Incompiuta di cui si è dichiarata l'insussistenza dell'interesse</t>
  </si>
  <si>
    <t>Valore Stimato</t>
  </si>
  <si>
    <t>Intervento aggiunto o variato a seguito di modifica programma (12)
5^ var DUP</t>
  </si>
  <si>
    <t>n</t>
  </si>
  <si>
    <t>Reg</t>
  </si>
  <si>
    <t>Prov</t>
  </si>
  <si>
    <t>Com</t>
  </si>
  <si>
    <t>Totale</t>
  </si>
  <si>
    <t>cod</t>
  </si>
  <si>
    <t>Tabella C.1</t>
  </si>
  <si>
    <t>Tabella C.2</t>
  </si>
  <si>
    <t>Tabella C.3</t>
  </si>
  <si>
    <t>Tabella C.4</t>
  </si>
  <si>
    <r>
      <t>800010702022019</t>
    </r>
    <r>
      <rPr>
        <b/>
        <sz val="12"/>
        <rFont val="Arial"/>
        <family val="2"/>
      </rPr>
      <t>i</t>
    </r>
    <r>
      <rPr>
        <sz val="10"/>
        <rFont val="Arial"/>
        <family val="2"/>
      </rPr>
      <t>00001</t>
    </r>
  </si>
  <si>
    <t>L80001070202201900042</t>
  </si>
  <si>
    <t>SP 7 Calvatone Volta</t>
  </si>
  <si>
    <t>Caserma CC di Revere</t>
  </si>
  <si>
    <t>03</t>
  </si>
  <si>
    <t>020</t>
  </si>
  <si>
    <t>049</t>
  </si>
  <si>
    <t>ITC4B</t>
  </si>
  <si>
    <t>L80001070202202100024</t>
  </si>
  <si>
    <t>Rotatoria San Giorgio</t>
  </si>
  <si>
    <t>L80001070202202000063</t>
  </si>
  <si>
    <t>Corte Gatti</t>
  </si>
  <si>
    <t>L80001070202202100029</t>
  </si>
  <si>
    <t>CFP Castiglione</t>
  </si>
  <si>
    <t>L80001070202201900057</t>
  </si>
  <si>
    <t>Variante Marmirolo</t>
  </si>
  <si>
    <r>
      <t>800010702022019</t>
    </r>
    <r>
      <rPr>
        <b/>
        <sz val="12"/>
        <rFont val="Arial"/>
        <family val="2"/>
      </rPr>
      <t>i</t>
    </r>
    <r>
      <rPr>
        <sz val="10"/>
        <rFont val="Arial"/>
        <family val="2"/>
      </rPr>
      <t>00002</t>
    </r>
  </si>
  <si>
    <t>Caserma CC di Sermide</t>
  </si>
  <si>
    <t>061</t>
  </si>
  <si>
    <t>L80001070202202000055</t>
  </si>
  <si>
    <t>rotatoria Monzambano</t>
  </si>
  <si>
    <t>036</t>
  </si>
  <si>
    <t>011</t>
  </si>
  <si>
    <t>014</t>
  </si>
  <si>
    <r>
      <t>800010702022019</t>
    </r>
    <r>
      <rPr>
        <b/>
        <sz val="12"/>
        <rFont val="Arial"/>
        <family val="2"/>
      </rPr>
      <t>i</t>
    </r>
    <r>
      <rPr>
        <sz val="10"/>
        <rFont val="Arial"/>
        <family val="2"/>
      </rPr>
      <t>00003</t>
    </r>
  </si>
  <si>
    <t>L80001070202201900054</t>
  </si>
  <si>
    <t>SP 30 Roncoferraro</t>
  </si>
  <si>
    <t>Palazzo del Plenipotenziario (porzione)</t>
  </si>
  <si>
    <t>030</t>
  </si>
  <si>
    <r>
      <t>800010702022019</t>
    </r>
    <r>
      <rPr>
        <b/>
        <sz val="12"/>
        <rFont val="Arial"/>
        <family val="2"/>
      </rPr>
      <t>i</t>
    </r>
    <r>
      <rPr>
        <sz val="10"/>
        <rFont val="Arial"/>
        <family val="2"/>
      </rPr>
      <t>00004</t>
    </r>
  </si>
  <si>
    <t xml:space="preserve">Ex Casa Cantoniera di Sailetto du Suzzara </t>
  </si>
  <si>
    <t>065</t>
  </si>
  <si>
    <r>
      <t>800010702022019</t>
    </r>
    <r>
      <rPr>
        <b/>
        <sz val="12"/>
        <rFont val="Arial"/>
        <family val="2"/>
      </rPr>
      <t>i</t>
    </r>
    <r>
      <rPr>
        <sz val="10"/>
        <rFont val="Arial"/>
        <family val="2"/>
      </rPr>
      <t>00005</t>
    </r>
  </si>
  <si>
    <t xml:space="preserve">Terreno in Roncoferraro </t>
  </si>
  <si>
    <t>052</t>
  </si>
  <si>
    <r>
      <t>800010702022019</t>
    </r>
    <r>
      <rPr>
        <b/>
        <sz val="12"/>
        <rFont val="Arial"/>
        <family val="2"/>
      </rPr>
      <t>i</t>
    </r>
    <r>
      <rPr>
        <sz val="10"/>
        <rFont val="Arial"/>
        <family val="2"/>
      </rPr>
      <t>00006</t>
    </r>
  </si>
  <si>
    <t>Terreno in Roncoferraro</t>
  </si>
  <si>
    <t>dal 8 al 12</t>
  </si>
  <si>
    <r>
      <t>800010702022019</t>
    </r>
    <r>
      <rPr>
        <b/>
        <sz val="12"/>
        <rFont val="Arial"/>
        <family val="2"/>
      </rPr>
      <t>i</t>
    </r>
    <r>
      <rPr>
        <sz val="10"/>
        <rFont val="Arial"/>
        <family val="2"/>
      </rPr>
      <t>00007</t>
    </r>
  </si>
  <si>
    <t xml:space="preserve">Terreno in Marmirolo </t>
  </si>
  <si>
    <t>033</t>
  </si>
  <si>
    <r>
      <t>800010702022019</t>
    </r>
    <r>
      <rPr>
        <b/>
        <sz val="12"/>
        <rFont val="Arial"/>
        <family val="2"/>
      </rPr>
      <t>i</t>
    </r>
    <r>
      <rPr>
        <sz val="10"/>
        <rFont val="Arial"/>
        <family val="2"/>
      </rPr>
      <t>0008</t>
    </r>
  </si>
  <si>
    <t xml:space="preserve">Terreno in Roverbella </t>
  </si>
  <si>
    <t>053</t>
  </si>
  <si>
    <r>
      <t>800010702022019</t>
    </r>
    <r>
      <rPr>
        <b/>
        <sz val="12"/>
        <rFont val="Arial"/>
        <family val="2"/>
      </rPr>
      <t>i</t>
    </r>
    <r>
      <rPr>
        <sz val="10"/>
        <rFont val="Arial"/>
        <family val="2"/>
      </rPr>
      <t>0009</t>
    </r>
  </si>
  <si>
    <r>
      <t>800010702022019</t>
    </r>
    <r>
      <rPr>
        <b/>
        <sz val="12"/>
        <rFont val="Arial"/>
        <family val="2"/>
      </rPr>
      <t>i</t>
    </r>
    <r>
      <rPr>
        <sz val="10"/>
        <rFont val="Arial"/>
        <family val="2"/>
      </rPr>
      <t>000</t>
    </r>
    <r>
      <rPr>
        <b/>
        <sz val="10"/>
        <rFont val="Arial"/>
        <family val="2"/>
      </rPr>
      <t>10</t>
    </r>
  </si>
  <si>
    <r>
      <t>800010702022019</t>
    </r>
    <r>
      <rPr>
        <b/>
        <sz val="12"/>
        <rFont val="Arial"/>
        <family val="2"/>
      </rPr>
      <t>i</t>
    </r>
    <r>
      <rPr>
        <sz val="10"/>
        <rFont val="Arial"/>
        <family val="2"/>
      </rPr>
      <t>000</t>
    </r>
    <r>
      <rPr>
        <b/>
        <sz val="10"/>
        <rFont val="Arial"/>
        <family val="2"/>
      </rPr>
      <t>11</t>
    </r>
  </si>
  <si>
    <t>Terreno in Rodigo</t>
  </si>
  <si>
    <t>051</t>
  </si>
  <si>
    <r>
      <t>800010702022019</t>
    </r>
    <r>
      <rPr>
        <b/>
        <sz val="12"/>
        <rFont val="Arial"/>
        <family val="2"/>
      </rPr>
      <t>i</t>
    </r>
    <r>
      <rPr>
        <sz val="10"/>
        <rFont val="Arial"/>
        <family val="2"/>
      </rPr>
      <t>000</t>
    </r>
    <r>
      <rPr>
        <b/>
        <sz val="10"/>
        <rFont val="Arial"/>
        <family val="2"/>
      </rPr>
      <t>12</t>
    </r>
  </si>
  <si>
    <t>Terreno in Marcaria</t>
  </si>
  <si>
    <t>031</t>
  </si>
  <si>
    <r>
      <t>800010702022019</t>
    </r>
    <r>
      <rPr>
        <b/>
        <sz val="12"/>
        <rFont val="Arial"/>
        <family val="2"/>
      </rPr>
      <t>i</t>
    </r>
    <r>
      <rPr>
        <sz val="10"/>
        <rFont val="Arial"/>
        <family val="2"/>
      </rPr>
      <t>000</t>
    </r>
    <r>
      <rPr>
        <b/>
        <sz val="10"/>
        <rFont val="Arial"/>
        <family val="2"/>
      </rPr>
      <t>13</t>
    </r>
  </si>
  <si>
    <t>Terreno in Cavriana</t>
  </si>
  <si>
    <t>018</t>
  </si>
  <si>
    <r>
      <t>800010702022019</t>
    </r>
    <r>
      <rPr>
        <b/>
        <sz val="12"/>
        <rFont val="Arial"/>
        <family val="2"/>
      </rPr>
      <t>i</t>
    </r>
    <r>
      <rPr>
        <sz val="10"/>
        <rFont val="Arial"/>
        <family val="2"/>
      </rPr>
      <t>000</t>
    </r>
    <r>
      <rPr>
        <b/>
        <sz val="10"/>
        <rFont val="Arial"/>
        <family val="2"/>
      </rPr>
      <t>14</t>
    </r>
  </si>
  <si>
    <t>Terreno in Sermide</t>
  </si>
  <si>
    <r>
      <t>800010702022019</t>
    </r>
    <r>
      <rPr>
        <b/>
        <sz val="12"/>
        <rFont val="Arial"/>
        <family val="2"/>
      </rPr>
      <t>i</t>
    </r>
    <r>
      <rPr>
        <sz val="10"/>
        <rFont val="Arial"/>
        <family val="2"/>
      </rPr>
      <t>000</t>
    </r>
    <r>
      <rPr>
        <b/>
        <sz val="10"/>
        <rFont val="Arial"/>
        <family val="2"/>
      </rPr>
      <t>15</t>
    </r>
  </si>
  <si>
    <t>1° Palco teatro Sociale</t>
  </si>
  <si>
    <r>
      <t>800010702022019</t>
    </r>
    <r>
      <rPr>
        <b/>
        <sz val="12"/>
        <rFont val="Arial"/>
        <family val="2"/>
      </rPr>
      <t>i</t>
    </r>
    <r>
      <rPr>
        <sz val="10"/>
        <rFont val="Arial"/>
        <family val="2"/>
      </rPr>
      <t>00016</t>
    </r>
  </si>
  <si>
    <t>2° Palco teatro Sociale</t>
  </si>
  <si>
    <r>
      <t>800010702022019</t>
    </r>
    <r>
      <rPr>
        <b/>
        <sz val="12"/>
        <rFont val="Arial"/>
        <family val="2"/>
      </rPr>
      <t>i</t>
    </r>
    <r>
      <rPr>
        <sz val="10"/>
        <rFont val="Arial"/>
        <family val="2"/>
      </rPr>
      <t>00017</t>
    </r>
  </si>
  <si>
    <r>
      <t>800010702022019</t>
    </r>
    <r>
      <rPr>
        <b/>
        <sz val="12"/>
        <rFont val="Arial"/>
        <family val="2"/>
      </rPr>
      <t>i</t>
    </r>
    <r>
      <rPr>
        <sz val="10"/>
        <rFont val="Arial"/>
        <family val="2"/>
      </rPr>
      <t>00018</t>
    </r>
  </si>
  <si>
    <r>
      <t>800010702022019</t>
    </r>
    <r>
      <rPr>
        <b/>
        <sz val="12"/>
        <rFont val="Arial"/>
        <family val="2"/>
      </rPr>
      <t>i</t>
    </r>
    <r>
      <rPr>
        <sz val="10"/>
        <rFont val="Arial"/>
        <family val="2"/>
      </rPr>
      <t>000</t>
    </r>
    <r>
      <rPr>
        <b/>
        <sz val="10"/>
        <rFont val="Arial"/>
        <family val="2"/>
      </rPr>
      <t>24</t>
    </r>
  </si>
  <si>
    <r>
      <t>800010702022019</t>
    </r>
    <r>
      <rPr>
        <b/>
        <sz val="12"/>
        <rFont val="Arial"/>
        <family val="2"/>
      </rPr>
      <t>i</t>
    </r>
    <r>
      <rPr>
        <sz val="10"/>
        <rFont val="Arial"/>
        <family val="2"/>
      </rPr>
      <t>00019</t>
    </r>
  </si>
  <si>
    <r>
      <t>800010702022019</t>
    </r>
    <r>
      <rPr>
        <b/>
        <sz val="12"/>
        <rFont val="Arial"/>
        <family val="2"/>
      </rPr>
      <t>i</t>
    </r>
    <r>
      <rPr>
        <sz val="10"/>
        <rFont val="Arial"/>
        <family val="2"/>
      </rPr>
      <t>00020</t>
    </r>
  </si>
  <si>
    <r>
      <t>800010702022019</t>
    </r>
    <r>
      <rPr>
        <b/>
        <sz val="12"/>
        <rFont val="Arial"/>
        <family val="2"/>
      </rPr>
      <t>i</t>
    </r>
    <r>
      <rPr>
        <sz val="10"/>
        <rFont val="Arial"/>
        <family val="2"/>
      </rPr>
      <t>000</t>
    </r>
    <r>
      <rPr>
        <b/>
        <sz val="10"/>
        <rFont val="Arial"/>
        <family val="2"/>
      </rPr>
      <t>22</t>
    </r>
  </si>
  <si>
    <t>Terreno in Asola</t>
  </si>
  <si>
    <t>002</t>
  </si>
  <si>
    <r>
      <t>800010702022019</t>
    </r>
    <r>
      <rPr>
        <b/>
        <sz val="12"/>
        <rFont val="Arial"/>
        <family val="2"/>
      </rPr>
      <t>i</t>
    </r>
    <r>
      <rPr>
        <sz val="10"/>
        <rFont val="Arial"/>
        <family val="2"/>
      </rPr>
      <t>000</t>
    </r>
    <r>
      <rPr>
        <b/>
        <sz val="10"/>
        <rFont val="Arial"/>
        <family val="2"/>
      </rPr>
      <t>23</t>
    </r>
  </si>
  <si>
    <r>
      <t>7800010702022019</t>
    </r>
    <r>
      <rPr>
        <b/>
        <sz val="12"/>
        <rFont val="Arial"/>
        <family val="2"/>
      </rPr>
      <t>i</t>
    </r>
    <r>
      <rPr>
        <sz val="10"/>
        <rFont val="Arial"/>
        <family val="2"/>
      </rPr>
      <t>000</t>
    </r>
    <r>
      <rPr>
        <b/>
        <sz val="10"/>
        <rFont val="Arial"/>
        <family val="2"/>
      </rPr>
      <t>25</t>
    </r>
  </si>
  <si>
    <r>
      <t>800010702022019</t>
    </r>
    <r>
      <rPr>
        <b/>
        <sz val="12"/>
        <rFont val="Arial"/>
        <family val="2"/>
      </rPr>
      <t>i</t>
    </r>
    <r>
      <rPr>
        <sz val="10"/>
        <rFont val="Arial"/>
        <family val="2"/>
      </rPr>
      <t>00026</t>
    </r>
  </si>
  <si>
    <t>Terreno in Sabbioneta</t>
  </si>
  <si>
    <t>054</t>
  </si>
  <si>
    <r>
      <t>800010702022019</t>
    </r>
    <r>
      <rPr>
        <b/>
        <sz val="12"/>
        <rFont val="Arial"/>
        <family val="2"/>
      </rPr>
      <t>i</t>
    </r>
    <r>
      <rPr>
        <sz val="10"/>
        <rFont val="Arial"/>
        <family val="2"/>
      </rPr>
      <t>00027</t>
    </r>
  </si>
  <si>
    <t>Terreno in San Giorgio</t>
  </si>
  <si>
    <t>057</t>
  </si>
  <si>
    <r>
      <t>800010702022019</t>
    </r>
    <r>
      <rPr>
        <b/>
        <sz val="12"/>
        <rFont val="Arial"/>
        <family val="2"/>
      </rPr>
      <t>i</t>
    </r>
    <r>
      <rPr>
        <sz val="10"/>
        <rFont val="Arial"/>
        <family val="2"/>
      </rPr>
      <t>00028</t>
    </r>
  </si>
  <si>
    <r>
      <t>800010702022019</t>
    </r>
    <r>
      <rPr>
        <b/>
        <sz val="12"/>
        <rFont val="Arial"/>
        <family val="2"/>
      </rPr>
      <t>i</t>
    </r>
    <r>
      <rPr>
        <sz val="10"/>
        <rFont val="Arial"/>
        <family val="2"/>
      </rPr>
      <t>00029</t>
    </r>
  </si>
  <si>
    <r>
      <t>800010702022019</t>
    </r>
    <r>
      <rPr>
        <b/>
        <sz val="12"/>
        <rFont val="Arial"/>
        <family val="2"/>
      </rPr>
      <t>i</t>
    </r>
    <r>
      <rPr>
        <sz val="10"/>
        <rFont val="Arial"/>
        <family val="2"/>
      </rPr>
      <t>00030</t>
    </r>
  </si>
  <si>
    <t>Note:</t>
  </si>
  <si>
    <t>(1) Codice obbligatorio: numero immobile = cf amministrazione + prima annualità del primo programma nel quale l'immobile è stato inserito + lettera "i" ad identificare l'oggetto immobile e distinguerlo dall'intervento di cui al codice CUI + progressivo di 5 cifre</t>
  </si>
  <si>
    <t xml:space="preserve">(2) Riportare il codice CUI dell'intervento (nel caso in cui il CUP non sia previsto obbligatoriamente) al quale la cessione dell'immobile è associata; non indicare alcun codice nel caso in cui si proponga la semplice alienazione </t>
  </si>
  <si>
    <t>(3) Se derivante da opera incompiuta riportare il relativo codice CUP</t>
  </si>
  <si>
    <t>1. no</t>
  </si>
  <si>
    <t>2. parziale</t>
  </si>
  <si>
    <t>2. si, come valorizzazione</t>
  </si>
  <si>
    <t>3. totale</t>
  </si>
  <si>
    <t>3. si, come alienazione</t>
  </si>
  <si>
    <t>1. cessione della titolarità dell’opera ad altro ente pubblico</t>
  </si>
  <si>
    <t>2. si, cessione</t>
  </si>
  <si>
    <t>2. cessione della titolarità dell’opera a soggetto esercente una funzione pubblica</t>
  </si>
  <si>
    <t>3. si, in diritto di godimento, a titolo di contributo, la cui utilizzazione sia strumentale e tecnicamente connessa all'opera da affidare in concessione</t>
  </si>
  <si>
    <t>3. vendita al mercato privato</t>
  </si>
  <si>
    <r>
      <rPr>
        <b/>
        <u/>
        <sz val="12"/>
        <rFont val="Times New Roman"/>
        <family val="1"/>
      </rPr>
      <t>SCHEDA D</t>
    </r>
    <r>
      <rPr>
        <b/>
        <sz val="12"/>
        <rFont val="Times New Roman"/>
        <family val="1"/>
      </rPr>
      <t>:  PROGRAMMA TRIENNALE DELLE OPERE PUBBLICHE 2023 - 2025</t>
    </r>
  </si>
  <si>
    <t>PROVINCIA DI MANTOVA</t>
  </si>
  <si>
    <t>ELENCO DEGLI INTERVENTI DEL PROGRAMMA</t>
  </si>
  <si>
    <t>Numero intervento CUI (1)</t>
  </si>
  <si>
    <t>Cod. Int. Amm.ne (2)</t>
  </si>
  <si>
    <t>Codice CUP (3)</t>
  </si>
  <si>
    <t>Annualità nella quale si prevede di dare avvio alla procedura di affidamento</t>
  </si>
  <si>
    <t>Responsabile del procedimento (4)</t>
  </si>
  <si>
    <t>lotto funzionale (5)</t>
  </si>
  <si>
    <t>lavoro complesso (6)</t>
  </si>
  <si>
    <t>codice ISTAT</t>
  </si>
  <si>
    <t>localizzazione - codice NUTS</t>
  </si>
  <si>
    <t>Tipologia</t>
  </si>
  <si>
    <t>Settore e sottosettore intervento</t>
  </si>
  <si>
    <t>Descrizione dell'intervento</t>
  </si>
  <si>
    <t>Livello di priorità (7)</t>
  </si>
  <si>
    <t>STIMA DEI COSTI DELL'INTERVENTO (8)</t>
  </si>
  <si>
    <t xml:space="preserve">Intervento aggiunto o variato a seguito di modifica programma (12)
2^ var DUP
</t>
  </si>
  <si>
    <t>note triennale 23 - 25</t>
  </si>
  <si>
    <t xml:space="preserve">Progetto di fattibilità
</t>
  </si>
  <si>
    <t>TRASFERIMENTI</t>
  </si>
  <si>
    <t>MUTUO</t>
  </si>
  <si>
    <t>PRIVATI</t>
  </si>
  <si>
    <t>BILANCIO</t>
  </si>
  <si>
    <t>ALIENAZIONI</t>
  </si>
  <si>
    <t>CESSIONI</t>
  </si>
  <si>
    <t>CONTROLLO</t>
  </si>
  <si>
    <t>Costi su annualità successive</t>
  </si>
  <si>
    <t>Importo complessivo (9)</t>
  </si>
  <si>
    <t>Valore degli eventuali immobili di cui alla scheda C collegati all'intervento (10)</t>
  </si>
  <si>
    <t xml:space="preserve">Scadenza temporale ultima per l'utilizzo dell'eventuale finanziamento derivante da contrazione di mutuo </t>
  </si>
  <si>
    <t>Apporto di capitale privato (11)</t>
  </si>
  <si>
    <t>Intervento aggiunto o variato a seguito di modifica programma (12)
1^ var DUP</t>
  </si>
  <si>
    <t>Intervento aggiunto o variato a seguito di modifica programma (12)
4^ var DUP</t>
  </si>
  <si>
    <t>Intervento aggiunto o variato a seguito di modifica programma (12)
3^ var DUP</t>
  </si>
  <si>
    <t>Fonti di finanziamento</t>
  </si>
  <si>
    <t>numero intervento CUI</t>
  </si>
  <si>
    <t>data (anno)</t>
  </si>
  <si>
    <t>si/no</t>
  </si>
  <si>
    <t>Tabella D.1</t>
  </si>
  <si>
    <t>Tabella D.2</t>
  </si>
  <si>
    <t>Tabella D.3</t>
  </si>
  <si>
    <t>data</t>
  </si>
  <si>
    <t>Tabella D.4</t>
  </si>
  <si>
    <t>Tabella D.5</t>
  </si>
  <si>
    <t>ANNUALITA' 2023 - INTERVENTI DI VIABILITA' E INFRASTRUTTURE</t>
  </si>
  <si>
    <t>L80001070202202300001</t>
  </si>
  <si>
    <t>4A083</t>
  </si>
  <si>
    <t>G41B21003100005</t>
  </si>
  <si>
    <t xml:space="preserve">Luca Bondesani </t>
  </si>
  <si>
    <t>no</t>
  </si>
  <si>
    <t>055</t>
  </si>
  <si>
    <t>07</t>
  </si>
  <si>
    <t>0101</t>
  </si>
  <si>
    <t>S.P. ex  S.S. n°413 "Romana" - Intervento di Ristrutturazione Antisismica del tratto golenale del Ponte sul fiume Po in Comune di San Benedetto Po</t>
  </si>
  <si>
    <r>
      <t xml:space="preserve">slittato dal 22 
</t>
    </r>
    <r>
      <rPr>
        <sz val="10"/>
        <color indexed="10"/>
        <rFont val="Arial"/>
        <family val="2"/>
      </rPr>
      <t>incremento di 2 milioni richiesti a regione</t>
    </r>
  </si>
  <si>
    <t>PFTE approvato con Decreto Presidenziale n°91 del 02/08/2021</t>
  </si>
  <si>
    <t>900.000,00 Regione Lombardia D.Lgs. 112/98,             
310.593,74 risorse proprie dell'Ente (fondi A22),  
 1'000'000,00 risorse proprie dell'Ente (avanzo 2019), 5.251.000 con fondi Struttura Commissariale per il terremoto,3.142.308,70 con fondi Decreto Ponti MIT per l'anno 2021, 2.196.999,13 mediante risparmio su fondi regionali per intervento ponte in alveo, 1.449.098,43  con parte dei fondi Decreto Ponti MIT per l'anno 2022</t>
  </si>
  <si>
    <t>L80001070202202300002</t>
  </si>
  <si>
    <t>4A077</t>
  </si>
  <si>
    <t>G11B20000360007</t>
  </si>
  <si>
    <t>Antonio Covino</t>
  </si>
  <si>
    <t>070</t>
  </si>
  <si>
    <t>Riqualificazione mediante nuova Rotatoria dell'incrocio tra la SP n. 7 e la ex SS n. 236 in loc. Contino</t>
  </si>
  <si>
    <r>
      <t xml:space="preserve">slittato dal 22
</t>
    </r>
    <r>
      <rPr>
        <sz val="10"/>
        <color indexed="10"/>
        <rFont val="Arial"/>
        <family val="2"/>
      </rPr>
      <t>richiesto aumento da calcolare</t>
    </r>
  </si>
  <si>
    <t xml:space="preserve">PFTE approvato con Decreto Presidenziale n°  2022/113 del 03/08/2022 </t>
  </si>
  <si>
    <t>Fondi propri dell'Unione dei Colli Mantovani trasferiti alla Provincia di Mantova per Euro 750.00,00 (Euro 375.000,00 anno 2021 -  Euro 375.000,00 anno 2022), Euro 200.000,00 fondi propri della Provincia di MN ed euro 225.000,00 fondi del comune di Volta Mantovana</t>
  </si>
  <si>
    <t>L80001070202202300003</t>
  </si>
  <si>
    <t>4A073</t>
  </si>
  <si>
    <t>G51B20000560007</t>
  </si>
  <si>
    <t xml:space="preserve">Alessia Ferrarini </t>
  </si>
  <si>
    <t>Riqualificazione mediante nuova Rotatoria dell'incrocio tra la SP n. 50 con Viale Lenin in Suzzara</t>
  </si>
  <si>
    <r>
      <t xml:space="preserve">slittato dal 22
</t>
    </r>
    <r>
      <rPr>
        <sz val="10"/>
        <color indexed="10"/>
        <rFont val="Arial"/>
        <family val="2"/>
      </rPr>
      <t>importo aumentato da 1.,025.000 a 1.245.000 euro finanziato con ottennale 2024</t>
    </r>
  </si>
  <si>
    <t>PFTE approvato con Decreto Presidenziale n. 124 del 28/11/2019 . Con Decreto Presidenziale n°90 del 30/06/2022 è stato approvato il PROGETTO DEFINITIVO con dich. di P.U.</t>
  </si>
  <si>
    <t>Fondi del Comune di Suzzara trasferiti alla Provincia di Mantova per Euro 850.000,00 ed Euro 175.000,00 fondi propri della Provincia
Fondi regionali (ottennale 2024) per 220.000 euro</t>
  </si>
  <si>
    <t>L80001070202202300004</t>
  </si>
  <si>
    <t>4A090</t>
  </si>
  <si>
    <t>G47H22002040001</t>
  </si>
  <si>
    <t>Verona Luca</t>
  </si>
  <si>
    <t>Riqualificazione mediante nuova intersezione sulla SP 16 via San Martino e realizzazione nuovo ingresso allevamento Bompieri in Comune di Ceresara</t>
  </si>
  <si>
    <r>
      <t xml:space="preserve">slittato dal 22
</t>
    </r>
    <r>
      <rPr>
        <sz val="10"/>
        <color indexed="10"/>
        <rFont val="Arial"/>
        <family val="2"/>
      </rPr>
      <t>importo aumentato da 275.000 a 420.000 euro</t>
    </r>
  </si>
  <si>
    <t>è in corso di approvazione lo studio di fattibilità</t>
  </si>
  <si>
    <t>fondi propri della Provincia per 150.000 euro e fondi di privati per 125.000
145,000 demanio idrico (Regione)</t>
  </si>
  <si>
    <t>L80001070202202300005</t>
  </si>
  <si>
    <t>4A060</t>
  </si>
  <si>
    <t>G51B18000070005</t>
  </si>
  <si>
    <t xml:space="preserve">Antonio Covino </t>
  </si>
  <si>
    <t>047</t>
  </si>
  <si>
    <t>01</t>
  </si>
  <si>
    <t>PO.PE. Asse dell'Oltrepò:  completamento 1° lotto collegamento SP exSS 413 e SP exSS 496 . 3° stralcio.</t>
  </si>
  <si>
    <r>
      <t xml:space="preserve">slittato dal 22 </t>
    </r>
    <r>
      <rPr>
        <sz val="10"/>
        <color indexed="10"/>
        <rFont val="Arial"/>
        <family val="2"/>
      </rPr>
      <t>incrementato di 3,5 milioni richiesto a regione</t>
    </r>
  </si>
  <si>
    <t>PFTE approvato con Decreto Presidenziale  n°58 del 18/06/2020 e riapprovato con DE n°180 del 07/12/2021 per necessità di aggiornamento delle fonti di finanziamento</t>
  </si>
  <si>
    <t xml:space="preserve">Euro 7.000.000,00 Piano Marshall Regione Lombardia, Euro 182.000,00 fondi Min. per la Progettazione, Euro 318.000,00 fondi propri della Provincia </t>
  </si>
  <si>
    <t>L80001070202201900044</t>
  </si>
  <si>
    <t>4A061</t>
  </si>
  <si>
    <t>G61B18000050005</t>
  </si>
  <si>
    <t>066</t>
  </si>
  <si>
    <t>GRONDA NORD - Variante alle Ex SS 343 "Asolana" e 358 " di Castelnuovo". 2°  Lotto, 2° stralcio di collegamento tra loc. Fenilrosso e la SP 51 "Viadanese"</t>
  </si>
  <si>
    <r>
      <t xml:space="preserve">mantenuto sul '23
</t>
    </r>
    <r>
      <rPr>
        <sz val="10"/>
        <color indexed="10"/>
        <rFont val="Arial"/>
        <family val="2"/>
      </rPr>
      <t>richiesto incremento di  2.500.000,00 a Regione</t>
    </r>
  </si>
  <si>
    <t xml:space="preserve">PFTE approvato con Decreto Presidenziale n. 136 del 13/12/2019 </t>
  </si>
  <si>
    <t>Euro 6.928.000,00 Piano MARSHALL per la Lombardia, Euro 172.000,00 fondi Min. per la Progettazione</t>
  </si>
  <si>
    <t>L80001070202202300006</t>
  </si>
  <si>
    <t>4A093</t>
  </si>
  <si>
    <t>G97H20001680007</t>
  </si>
  <si>
    <t>02</t>
  </si>
  <si>
    <t>045</t>
  </si>
  <si>
    <t>Adeguamento della rotatoria di via Poggio Reale</t>
  </si>
  <si>
    <t>Importo diminuito da 400.000 a 305,000 
euro</t>
  </si>
  <si>
    <t>slittato dal 22</t>
  </si>
  <si>
    <t>Fondi privati da Progest SpA</t>
  </si>
  <si>
    <t>L80001070202202300007</t>
  </si>
  <si>
    <t>4B075</t>
  </si>
  <si>
    <t>G77H21000120005</t>
  </si>
  <si>
    <t>04</t>
  </si>
  <si>
    <t xml:space="preserve">Ristrutturazione ponte sulla S.P. n.78 sul Fiume Oglio in Comune di Marcaria </t>
  </si>
  <si>
    <t>slittato dal '22</t>
  </si>
  <si>
    <t>decreto FTE 130 del 14/10/2021</t>
  </si>
  <si>
    <t>Euro 782.000,00 con risorse di cui alla L.R. 24/2019 ("Decreto Ponti") ed Euro 782.000,00 con fondi Decreto Ponti MIT per l'anno 2023</t>
  </si>
  <si>
    <t>L80001070202201900055</t>
  </si>
  <si>
    <t>4A065</t>
  </si>
  <si>
    <t>G77H22002610001</t>
  </si>
  <si>
    <t>Paolo Agosti</t>
  </si>
  <si>
    <t>024</t>
  </si>
  <si>
    <t>S.P. 17 "Postumia" 2° lotto di riqualificazione dal Km. 5 +350 al Km. 6 +860 nei Comuni di GAZOLDO d/I e MARCARIA.</t>
  </si>
  <si>
    <t>anticipata dal 24 al '23</t>
  </si>
  <si>
    <t>Progetto Preliminare approvato con Delibera di Giunta Provinciale n.50 del 13/03/2008. Progetto Definitivo approvato con delibera n°172 del 23/10/2008.</t>
  </si>
  <si>
    <t xml:space="preserve">fondi DGR XI/3531 del 05/08/2020 ("Piano MARSHALL") </t>
  </si>
  <si>
    <t>L80001070202202300029</t>
  </si>
  <si>
    <t>4A092</t>
  </si>
  <si>
    <t>Modifica corsia di uscita dalla Tangenziale Nord di Mantova</t>
  </si>
  <si>
    <t>Intervento slittato da annualità 2022</t>
  </si>
  <si>
    <t>slittato dal'22</t>
  </si>
  <si>
    <t>L80001070202202300008</t>
  </si>
  <si>
    <t>4B053</t>
  </si>
  <si>
    <t>G67H20000250003</t>
  </si>
  <si>
    <t>071</t>
  </si>
  <si>
    <t>Interventi di manutenzione straordinaria sulle strade di interesse regionale - Manutenzione straordinaria Ponte di Borgoforte</t>
  </si>
  <si>
    <t>PFTE approvato con Decreto Presidenziale n. 143 del 25/10/2021</t>
  </si>
  <si>
    <t xml:space="preserve"> 1.446.780,37 Risorse da Regione Lombardia per interventi di manutenzione straordinaria (anno 2020), Euro 3'553'219,63 L. n. 145 del 30.12.2018 art.1 c. 891 (anno 2021)</t>
  </si>
  <si>
    <t>L80001070202202300009</t>
  </si>
  <si>
    <t>4B087</t>
  </si>
  <si>
    <t>G17H22002880003</t>
  </si>
  <si>
    <t>Paola Matricciani</t>
  </si>
  <si>
    <t>Rete stradale della Provincia di Mantova: Interventi di messa in sicurezza del corpo stradale - 1° 2°3°4°5° Reparto Stradale - Anno - 2023</t>
  </si>
  <si>
    <t>modifica del RUP</t>
  </si>
  <si>
    <t>decreto FTE 131 del 14/10/2021</t>
  </si>
  <si>
    <t>1.000.000,00 da risorse proprie di bilancio della Provincia. Tit I</t>
  </si>
  <si>
    <t>L80001070202202100032</t>
  </si>
  <si>
    <t>4B081</t>
  </si>
  <si>
    <t>G27H20002160002</t>
  </si>
  <si>
    <t>Barbara Bresciani</t>
  </si>
  <si>
    <t>035</t>
  </si>
  <si>
    <t>interventi di manutenzione straordinaria dell'impalcato del ponte sulla SP n.44 sul Fiume Secchia in località Bondanello di Moglia, per il ripristino della capacità portante</t>
  </si>
  <si>
    <t>mantenuto sul '23</t>
  </si>
  <si>
    <t>decreto FTE 146 del 18/10/2022</t>
  </si>
  <si>
    <t>L80001070202202100033</t>
  </si>
  <si>
    <t>4B093</t>
  </si>
  <si>
    <t>G57H21000670002</t>
  </si>
  <si>
    <t>intervento di manutenzione straordinaria del ponte sulla SP ex SS 420 sul canale Navarolo -  in Comune di Commessaggio per il ripristino della capacità portante</t>
  </si>
  <si>
    <t>decreto FTE 147 del 18/10/2022</t>
  </si>
  <si>
    <t>L80001070202202100034</t>
  </si>
  <si>
    <t>4B094</t>
  </si>
  <si>
    <t>G57H21000660002</t>
  </si>
  <si>
    <t>intervento di manutenzione straordinaria del ponte sulla SP ex SS 420 sul canale Sabbioncelli in Comune di  Sabbioneta per il ripristino della capacità portante</t>
  </si>
  <si>
    <t>decreto FTE 153 del 24/10/2022</t>
  </si>
  <si>
    <t>L80001070202202100030</t>
  </si>
  <si>
    <t>4B079</t>
  </si>
  <si>
    <t>G17H21026670003</t>
  </si>
  <si>
    <t xml:space="preserve">Ristrutturazione del ponte S.P. n. 33 sul canale Fissero-Tartarto in Comune di Roncoferraro  </t>
  </si>
  <si>
    <t>decreto FTE 154 del 24/10/2022</t>
  </si>
  <si>
    <t xml:space="preserve">Euro 343.000,00 con risorse di cui alla L.R. 24/2019 ("Decreto Ponti") ed Euro 343.000,00 con fondi Decreto Ponti MIT per l'anno 2023 </t>
  </si>
  <si>
    <t>L80001070202202100031</t>
  </si>
  <si>
    <t>4B080</t>
  </si>
  <si>
    <t>G27H21035670005</t>
  </si>
  <si>
    <t>062</t>
  </si>
  <si>
    <t xml:space="preserve">Ristrutturazione del ponte sulla S.P. n.80 sul canale Fissero Tartaro in Comune di Serravalle a Po </t>
  </si>
  <si>
    <r>
      <t xml:space="preserve">mantenuto sul '23
</t>
    </r>
    <r>
      <rPr>
        <sz val="10"/>
        <color indexed="10"/>
        <rFont val="Arial"/>
        <family val="2"/>
      </rPr>
      <t>sostituito finanziamento con fondi propri della Provincia con Demanio idrico per 337.500 euro</t>
    </r>
  </si>
  <si>
    <t>caricata proposta 2022/521 del 27/10/2022. In attesa di variazione di bilancio per essere decretato.</t>
  </si>
  <si>
    <t>Euro 337.500,00 con risorse di cui alla L.R. 24/2019 ("Decreto Ponti") ed Euro 337.500,00 con fondi regionali (demanio idrico)</t>
  </si>
  <si>
    <t>L80001070202202100048</t>
  </si>
  <si>
    <t>4B095</t>
  </si>
  <si>
    <t>G17H21026660001</t>
  </si>
  <si>
    <t xml:space="preserve">Giovanni La Torre </t>
  </si>
  <si>
    <t xml:space="preserve">Ristrutturazione del ponte sulla S.P. 33 sul Fiume Mincio in Comune di Ronforerraro - fraz. Governolo </t>
  </si>
  <si>
    <t>decreto FTE 152 del 18/10/2022</t>
  </si>
  <si>
    <t>fondi Decreto Ponti MIT per l'anno 2023</t>
  </si>
  <si>
    <t>L80001070202202100049</t>
  </si>
  <si>
    <t>4B096</t>
  </si>
  <si>
    <t>G67H21017450004</t>
  </si>
  <si>
    <t>Ristrutturazione del ponte sulla S.P. 28 sul canale Diversivo in Comune di Mantova - fraz. Virgiliana</t>
  </si>
  <si>
    <t>decreto FTE 149 del 18/10/2022</t>
  </si>
  <si>
    <t>Euro 917.308,70 fondi Decreto Ponti MIT per l'anno 2023 e Euro 71.945,30 con fondi Decreto Ponti MIT per l'anno 2022</t>
  </si>
  <si>
    <t>L80001070202202300010</t>
  </si>
  <si>
    <t>4B108</t>
  </si>
  <si>
    <t>G17H22002690001</t>
  </si>
  <si>
    <t>Manutenzione straordinaria reparti stradali - DM 9 maggio 2022 - anno 2022</t>
  </si>
  <si>
    <t>nuovo intervento ottennale</t>
  </si>
  <si>
    <t>decreto FTE 163 del 07/11/2022</t>
  </si>
  <si>
    <t>Stato DM 9 maggio 2022</t>
  </si>
  <si>
    <t>L80001070202202300011</t>
  </si>
  <si>
    <t>4B109</t>
  </si>
  <si>
    <t>G17H22002700001</t>
  </si>
  <si>
    <t>Giovanni La Torre</t>
  </si>
  <si>
    <t>Manutenzione straordinaria reparti stradali - DM 9 maggio 2022 - anno 2023</t>
  </si>
  <si>
    <t>caricata proposta 2022/520 del 27/10/2022. In attesa di variazione di bilancio per essere decretato.</t>
  </si>
  <si>
    <t>Stato DM 9 maggio 2023</t>
  </si>
  <si>
    <t>L80001070202202100035</t>
  </si>
  <si>
    <t>4B082</t>
  </si>
  <si>
    <t>G87H20001610001</t>
  </si>
  <si>
    <t>Tosi Tazio</t>
  </si>
  <si>
    <t>Interventi di manutenzione straordinaria, compresi ponti e viadotti, su strade di competenza provinciale - DM 29.05.2020 (L. 145/2018) - Anno 2023</t>
  </si>
  <si>
    <t>decreto FTE 161 del 07/11/2022</t>
  </si>
  <si>
    <t>Euro 249.781,03 con risorse DM 29.05.2020 - L. 145/2018 (finanziamento programmi straord. manutenzione rete viaria di Province e Città Metropolitane) per annualità 2023</t>
  </si>
  <si>
    <t>L80001070202202100036</t>
  </si>
  <si>
    <t>4B084</t>
  </si>
  <si>
    <t>G17H18000950001</t>
  </si>
  <si>
    <t xml:space="preserve">Interventi di manutenzione straordinaria sulle strade di competenza provinciale - 1^ LOTTO Anno 2023 </t>
  </si>
  <si>
    <t>decreto FTE 162 del 07/11/2022</t>
  </si>
  <si>
    <t>2.531.759,12 Fondi L. 205/17 Art.  1 c. 1076 (finanziaria 2018) - DM 49/2018</t>
  </si>
  <si>
    <t>L80001070202202100037</t>
  </si>
  <si>
    <t>4B097</t>
  </si>
  <si>
    <t>G17H22002850003</t>
  </si>
  <si>
    <t xml:space="preserve">Inteventi di manutenzione straordinaria  sulle strade di competenza provinciale - Anno 2023 con sanzioni Autovelox </t>
  </si>
  <si>
    <t>Variazione importo da € 920.251,78 ad € 899.861,17</t>
  </si>
  <si>
    <r>
      <t xml:space="preserve">mantenuto sul '23 </t>
    </r>
    <r>
      <rPr>
        <sz val="10"/>
        <color indexed="10"/>
        <rFont val="Arial"/>
        <family val="2"/>
      </rPr>
      <t>aggiornato importo</t>
    </r>
  </si>
  <si>
    <t>decreto FTE 166 del 07/11/2022</t>
  </si>
  <si>
    <t>Sanzioni Autovelox tit II</t>
  </si>
  <si>
    <t>L80001070202202100039</t>
  </si>
  <si>
    <t>4B083</t>
  </si>
  <si>
    <t>G37H20001720001</t>
  </si>
  <si>
    <t>Interventi di manutenzione straordinaria su strade di competenza provinciale - Anno 2023 - fondi DM 123/2020</t>
  </si>
  <si>
    <t>decreto FTE 164 del 07/11/2022</t>
  </si>
  <si>
    <t>Euro 2.279.492,57 con Fondi D.M. 123/2020</t>
  </si>
  <si>
    <t>G17H22002910003</t>
  </si>
  <si>
    <t>06</t>
  </si>
  <si>
    <t>Realizzazione della segnaletica orizzontale e verticale su tratti vari della rete stradale provinciale</t>
  </si>
  <si>
    <t>400.000,00 fondi di bilancio tit. I</t>
  </si>
  <si>
    <t xml:space="preserve"> Inteventi di messa in sicurezza strade provinciali: installazione barriere di sicurezza</t>
  </si>
  <si>
    <t>200.000,00 fondi di bilancio tit. I</t>
  </si>
  <si>
    <t>L80001070202202300027</t>
  </si>
  <si>
    <t>4A089</t>
  </si>
  <si>
    <t>G67H21022610003</t>
  </si>
  <si>
    <t>Ciclovia Sole - tratti principali e secondari. Interventi di manutenzione straordinaria del manufatto scatolare sito in località Gambarara e di tratti arginali</t>
  </si>
  <si>
    <t>slittato dal '21</t>
  </si>
  <si>
    <t>fondi di bilancio</t>
  </si>
  <si>
    <t>L80001070202202300012</t>
  </si>
  <si>
    <t>4C008</t>
  </si>
  <si>
    <t>G61J20000010002</t>
  </si>
  <si>
    <t>Anna Cerini</t>
  </si>
  <si>
    <t>03031</t>
  </si>
  <si>
    <t xml:space="preserve">Opere elettriche e di illuminazione del raccordo ferroviario Frassine-Valdaro </t>
  </si>
  <si>
    <t>fondi DGR XI/3531 del 05/08/2020 ("Piano MARSHALL") per Euro 468.000,00 su anno 2021 ed Euro 312.000,00 su anno 2022</t>
  </si>
  <si>
    <t>L80001070202202300013</t>
  </si>
  <si>
    <t>4C009</t>
  </si>
  <si>
    <t>G61F20000150002</t>
  </si>
  <si>
    <t>Gabriele Negrini</t>
  </si>
  <si>
    <t>51</t>
  </si>
  <si>
    <t>04041</t>
  </si>
  <si>
    <t>Completamento del Porto di Valdaro</t>
  </si>
  <si>
    <t>fondi DGR XI/3531 del 05/08/2020 ("Piano MARSHALL") per Euro 480.000,00 su anno 2021 ed Euro 320.000,00 su anno 2022</t>
  </si>
  <si>
    <t>L80001070202202300014</t>
  </si>
  <si>
    <t>4C013</t>
  </si>
  <si>
    <t>G67F22000020002</t>
  </si>
  <si>
    <t>Lavori di manutenzione dell'armamento ferroviario del Porto di Valdaro</t>
  </si>
  <si>
    <t>nuovo intervento</t>
  </si>
  <si>
    <t xml:space="preserve">Regione Lombardia 
</t>
  </si>
  <si>
    <t>ANNUALITA' 2023 - INTERVENTI DI EDILIZIA</t>
  </si>
  <si>
    <t>L80001070202202300015</t>
  </si>
  <si>
    <t>1D016</t>
  </si>
  <si>
    <t>G64E21004630002</t>
  </si>
  <si>
    <t xml:space="preserve">Isacco Vecchia </t>
  </si>
  <si>
    <t>0508</t>
  </si>
  <si>
    <t>Sede del centro l'impiego di Mantova: amplamento degli sportelli FRONT-OFFICE al piano rialzato</t>
  </si>
  <si>
    <t>DECRETO PRESIDENZIALE N° 202 DEL ° 30/12/2021</t>
  </si>
  <si>
    <t>Euro 650.000,00 contributo regionale per il potenziamento dei C.P.I. (D.D. 8292 del 17-6-2021)</t>
  </si>
  <si>
    <t>L80001070202202300016</t>
  </si>
  <si>
    <t>1D018</t>
  </si>
  <si>
    <t>G64J22000000002</t>
  </si>
  <si>
    <t>Isacco Vecchia</t>
  </si>
  <si>
    <t>Sede del centro l'impiego di Mantova: lavori di riqualificazione di impianti di illuminazione.</t>
  </si>
  <si>
    <t>DECRETO PRESIDENZIALE N° 162 DEL ° 16/11/2021</t>
  </si>
  <si>
    <t xml:space="preserve">Euro 290.358,88 contributo regionale per il potenziamento dei C.P.I. </t>
  </si>
  <si>
    <t>L80001070202202300017</t>
  </si>
  <si>
    <t>5B109</t>
  </si>
  <si>
    <t>G35E22000350003</t>
  </si>
  <si>
    <t>Angela Catalfamo</t>
  </si>
  <si>
    <t>027</t>
  </si>
  <si>
    <t>Istituto Scolastico “Pietro Antonio Strozzi” Sede di Palidano di Gonzaga (MN): ampliamento sede scolastica</t>
  </si>
  <si>
    <t>DECRETO PRESIDENZIALE N° 71 DEL ° 27/05/2022</t>
  </si>
  <si>
    <t>L80001070202202300028</t>
  </si>
  <si>
    <t>5B122</t>
  </si>
  <si>
    <t>G64D22004660002</t>
  </si>
  <si>
    <t>Chiara Galusi</t>
  </si>
  <si>
    <t>Edifici scolastici provinciali: lavori di riqualificazione di impianti di illuminazione per il contenimento dei consumi e il miglioramento del confort</t>
  </si>
  <si>
    <t>Decreto n. 223 del 22/12/2022</t>
  </si>
  <si>
    <t>Regione Lombardia (DGR N° XI/ 7299 del 14/11/2022)</t>
  </si>
  <si>
    <t>L80001070202201900046</t>
  </si>
  <si>
    <t>5B076</t>
  </si>
  <si>
    <t>G51B22000000006</t>
  </si>
  <si>
    <t>Diego Ferrari</t>
  </si>
  <si>
    <t>038</t>
  </si>
  <si>
    <t>Edifici scolastici ex L. 23/96: "Greggiati" di OSTIGLIA (MN). Realizzazione nuova palestra</t>
  </si>
  <si>
    <t>anticipato dal '25 al '23</t>
  </si>
  <si>
    <t>confermato sul '25
anticipare al '23 in caso di finanziamento</t>
  </si>
  <si>
    <t>DECRETO PRESIDENZIALE N° 17 DEL ° 14/02/2022</t>
  </si>
  <si>
    <t>PNRR</t>
  </si>
  <si>
    <t>L80001070202201900075</t>
  </si>
  <si>
    <t>5B120</t>
  </si>
  <si>
    <t>G63H19000630001</t>
  </si>
  <si>
    <t>Anna Ligabue</t>
  </si>
  <si>
    <t>Succursale dell'istituto superiore E. Sanfelice di piazza Orefice a Viadana (MN): adeguamento sismico</t>
  </si>
  <si>
    <t>aumento importo di euro 200.000, da 2.000.000,00 a 2.200.000,00</t>
  </si>
  <si>
    <t>DECRETO PRESIDENZIALE N° 7 DEL ° 17/01/2022</t>
  </si>
  <si>
    <t>PNRR (2.000.000) +200.000 Finanziamento statale</t>
  </si>
  <si>
    <t>ANNUALITA' 2024 - INTERVENTI DI VIABILITA' E INFRASTRUTTURE</t>
  </si>
  <si>
    <t>4A074</t>
  </si>
  <si>
    <t>Realizzazione di una Rotatoria in Monzambano all’incrocio tra la SP 74, Via Marconi e Via Belvedere (loc. EX MONUMENTO ai caduti)</t>
  </si>
  <si>
    <t>slittato dal 23</t>
  </si>
  <si>
    <t>Alienazioni del patrimonio provinciale per Euro 225.000,00 e Fondi del Comune di Monzambano per Euro 225.000,00</t>
  </si>
  <si>
    <t>4A084</t>
  </si>
  <si>
    <t>G97H21000230007</t>
  </si>
  <si>
    <t xml:space="preserve">Messa in sicurezza collegamento Corte Gatti e S.C. per Soave con Marmirolo capoluogo </t>
  </si>
  <si>
    <t xml:space="preserve">Fondi propri del Comune di Marmirolo per Euro 200.000,00  ed Euro 1.000.000,00 con Piano Alienazioni Provincia di MN </t>
  </si>
  <si>
    <t>4A079</t>
  </si>
  <si>
    <t>Realizzazione di una intersezione a rotatoria tra la ex SS 10 e la SP 71 in località Stradella in Comune di San Giorgio Bigarello</t>
  </si>
  <si>
    <r>
      <t xml:space="preserve">slittato dal 23
</t>
    </r>
    <r>
      <rPr>
        <sz val="10"/>
        <color indexed="10"/>
        <rFont val="Arial"/>
        <family val="2"/>
      </rPr>
      <t>strada passata ad ANAS</t>
    </r>
  </si>
  <si>
    <t xml:space="preserve">Fondi propri del Comune di San Giorgio Bigarello per Euro 150.000,00 ed Euro 600.000,00 mediante Alienazioni del patrimonio Provinciale </t>
  </si>
  <si>
    <t>4B043</t>
  </si>
  <si>
    <t>G47H18000320003</t>
  </si>
  <si>
    <t>001</t>
  </si>
  <si>
    <t>S.P. 7 "Calvatone - Volta Mantovana". Ristrutturazione del Ponte sul fiume Oglio.</t>
  </si>
  <si>
    <t>slittata dal 23</t>
  </si>
  <si>
    <t xml:space="preserve"> 500.000,00 Contributo Provincia di CR  (Decreto Ponti MIT) e  
500.000,00 con alienazioni patrimonio provinciale.</t>
  </si>
  <si>
    <t>L80001070202202100038</t>
  </si>
  <si>
    <t>4B088</t>
  </si>
  <si>
    <t>Rete stradale della Provincia di Mantova: Interventi di messa in sicurezza del corpo stradale - 1° 2°3°4°5° Reparto Stradale - Anno - 2024</t>
  </si>
  <si>
    <t>L80001070202202300018</t>
  </si>
  <si>
    <t>4B112</t>
  </si>
  <si>
    <t>G27H20001670001</t>
  </si>
  <si>
    <t>Interventi di manutenzione straordinaria, compresi ponti e viadotti, su strade di competenza provinciale - DM 29.05.2020 (L. 145/2018) - Anno 2024</t>
  </si>
  <si>
    <t>Stato DM 29.05.2020 n. 224 
(L. 145/2018)</t>
  </si>
  <si>
    <t>L80001070202202300019</t>
  </si>
  <si>
    <t>4B113</t>
  </si>
  <si>
    <t>G17H22002710001</t>
  </si>
  <si>
    <t>Manutenzione straordinaria reparti stradali - DM 9 maggio 2022 - anno 2024</t>
  </si>
  <si>
    <r>
      <t xml:space="preserve">nuovo intervento ottennale
</t>
    </r>
    <r>
      <rPr>
        <sz val="10"/>
        <color indexed="10"/>
        <rFont val="Arial"/>
        <family val="2"/>
      </rPr>
      <t>aggiornato importo</t>
    </r>
    <r>
      <rPr>
        <sz val="10"/>
        <rFont val="Arial"/>
        <family val="2"/>
      </rPr>
      <t xml:space="preserve"> </t>
    </r>
    <r>
      <rPr>
        <sz val="10"/>
        <color indexed="10"/>
        <rFont val="Arial"/>
        <family val="2"/>
      </rPr>
      <t>con -220.000 messi su Suzzara</t>
    </r>
  </si>
  <si>
    <t>L80001070202202300020</t>
  </si>
  <si>
    <t>4B114</t>
  </si>
  <si>
    <t xml:space="preserve">Intervento Decreto PONTI sessennale DM 05/05/2022 annualità 2024 </t>
  </si>
  <si>
    <t>nuovo intervento sessennale</t>
  </si>
  <si>
    <t>Stato Decreto Ponti</t>
  </si>
  <si>
    <t>L80001070202202300026</t>
  </si>
  <si>
    <t>4B100</t>
  </si>
  <si>
    <t xml:space="preserve">Inteventi di manutenzione straordinaria  sulle strade di competenza provinciale - Anno 2024 con sanzioni Autovelox </t>
  </si>
  <si>
    <t>mantenuto sul '24</t>
  </si>
  <si>
    <t>L80001070202202200010</t>
  </si>
  <si>
    <t>4B099</t>
  </si>
  <si>
    <t>Interventi di manutenzione straordinaria su strade di competenza provinciale - Anno 2024 - fondi DM 123/2020</t>
  </si>
  <si>
    <t>L80001070202202200011</t>
  </si>
  <si>
    <t>4B115</t>
  </si>
  <si>
    <t xml:space="preserve">mantenuto sul '24
</t>
  </si>
  <si>
    <t>L80001070202202300024</t>
  </si>
  <si>
    <t>4B116</t>
  </si>
  <si>
    <t>L80001070202202200006</t>
  </si>
  <si>
    <t>3F022</t>
  </si>
  <si>
    <t xml:space="preserve">Giampaolo Galeazzi </t>
  </si>
  <si>
    <t>99</t>
  </si>
  <si>
    <t>Interventi di messa in sicurezza d'emergenza e successiva bonifica del sito di interesse nazionale "Laghi di Mantova e Polo chimico" - Bonifica del Canale Sisma</t>
  </si>
  <si>
    <t>Euro 12.000.000,00 con Fondi Min. Ambiente D.D. n. 28 del 16.02.2021</t>
  </si>
  <si>
    <t>ANNUALITA' 2024 - INTERVENTI DI EDILIZIA</t>
  </si>
  <si>
    <t>L80001070202202000062</t>
  </si>
  <si>
    <t>5B091</t>
  </si>
  <si>
    <t>G23H19000410001</t>
  </si>
  <si>
    <t>Igor Vezzoni</t>
  </si>
  <si>
    <t>017</t>
  </si>
  <si>
    <t>Sede dell’istituto superiore F. Gonzaga di via fratelli Lodrini 32 a Castiglione delle Stiviere (MN): adeguamento sismico. Lotto “b”. 2° stralcio Corpi C, E</t>
  </si>
  <si>
    <t>slittato dal '23 al '24</t>
  </si>
  <si>
    <t>Euro 1.966.870,57 candidatura bandi Piano nazionale edilizia scolastica 2021-2023.</t>
  </si>
  <si>
    <t>1D021</t>
  </si>
  <si>
    <t>Centro di formazione professionale di Castiglione delle Stiviere: adeguamento sismico.</t>
  </si>
  <si>
    <t>Euro 300.000 Alienazioni del patrimonio provinciale</t>
  </si>
  <si>
    <t>L80001070202202200007</t>
  </si>
  <si>
    <t>1D017</t>
  </si>
  <si>
    <t>G23I22000140002</t>
  </si>
  <si>
    <t xml:space="preserve">Igor Vezzoni </t>
  </si>
  <si>
    <t>Riqualificazione come centro per l'impiego della ex Caserma dei Carabinieri di via Barzizza n. 14-16-18 a Castiglione delle Stiviere</t>
  </si>
  <si>
    <t>slittato dal '23 al '24
appena finanziato anticipare al '23</t>
  </si>
  <si>
    <t xml:space="preserve">Contributo regionale per il potenziamento dei C.P.I. </t>
  </si>
  <si>
    <t>ANNUALITA' 2025 - INTERVENTI DI VIABILITA' E INFRASTRUTTURE</t>
  </si>
  <si>
    <t>4A067</t>
  </si>
  <si>
    <t>S.P. 30 "Mantova Roncoferraro Villimpenta": riqualificazione 1° lotto dal Km. 12 + 000  al Km. 12 + 888 nel Comune di RONCOFERRARO.</t>
  </si>
  <si>
    <t>slittata dal '24</t>
  </si>
  <si>
    <t xml:space="preserve"> 965.000,00  Alienazione patrimonio provinciale-           
360.000,00 contributo Comune di Roncoferraro.          
475.000,00 Contributo Regionale</t>
  </si>
  <si>
    <t>L80001070202201900056</t>
  </si>
  <si>
    <t>4A068</t>
  </si>
  <si>
    <t>Strada della Calza: collegamento tra Asola e Castelgoffredo - tratto in località CASALOLDO.</t>
  </si>
  <si>
    <t xml:space="preserve">1.388.750,00 bando P.O.R. 2014/2020 "Potenziamento reti stradali secondarie" 1.111.250,00 candidatura contributo Regione Lombardia ex D.Lgs. 112/98
277.500,00 contributo Comune di Casaloldo
</t>
  </si>
  <si>
    <t>4A069</t>
  </si>
  <si>
    <t>Variante di MARMIROLO: realizzazione 2° lotto- tratto da "Gombetto" a Bosco Fontana.</t>
  </si>
  <si>
    <t xml:space="preserve">Euro 3.069.545,70 candidatura contributo Regione Lombardia ex D.Lgs. 112/98 - Euro 930.454,30 con alienazioni patrimonio provinciale
</t>
  </si>
  <si>
    <t>L80001070202202100055</t>
  </si>
  <si>
    <t>4A085</t>
  </si>
  <si>
    <t>G91B21004100009</t>
  </si>
  <si>
    <t>042</t>
  </si>
  <si>
    <t>Variante di Poggio Rusco alla S.P. ex SS 496 Virgiliana (POPE - lotto 4)</t>
  </si>
  <si>
    <r>
      <t xml:space="preserve">slittato dal 23 al 25
</t>
    </r>
    <r>
      <rPr>
        <sz val="10"/>
        <color indexed="10"/>
        <rFont val="Arial"/>
        <family val="2"/>
      </rPr>
      <t>richiesto aumento di 2.500.000,00</t>
    </r>
  </si>
  <si>
    <t>Euro 1.900.000,0 fondi Regione Lombardia, Euro 4.590.000,00 da Provincia di MN, Euro 250.000,00 da Comune di Quistello, Euro 250.000,00 da Comune di Poggio Rusco, Euro 10.000,00 da Comune di S.Giovanni del Dosso</t>
  </si>
  <si>
    <t>L80001070202202200005</t>
  </si>
  <si>
    <t>4A094</t>
  </si>
  <si>
    <t>”Sistema Ciclopedonale Basso Mincio - parco dei manufatti idraulici della Vallazza: progetto di valorizzazione e recupero del percorso ciclabile "Mantova-Pietole Vecchia-Formigosa".</t>
  </si>
  <si>
    <t>slittato dal 23 al 25</t>
  </si>
  <si>
    <t>candidadtura a finanziamento bando Regione Lombardia</t>
  </si>
  <si>
    <t>L80001070202202300021</t>
  </si>
  <si>
    <t>4B117</t>
  </si>
  <si>
    <t>G17H22002720002</t>
  </si>
  <si>
    <t>Manutenzione straordinaria reparti stradali - DM 9 maggio 2022 - anno 2025</t>
  </si>
  <si>
    <t>L80001070202202300022</t>
  </si>
  <si>
    <t>4B118</t>
  </si>
  <si>
    <t>Intervento Decreto PONTI sessennale DM 05/05/2022 annualità 2025</t>
  </si>
  <si>
    <t>L80001070202202300023</t>
  </si>
  <si>
    <t>4B121</t>
  </si>
  <si>
    <t>Interventi di manutenzione straordinaria su strade di competenza provinciale - Anno 2025 - fondi DM 123/2020</t>
  </si>
  <si>
    <t>L80001070202202200009</t>
  </si>
  <si>
    <t>4B098</t>
  </si>
  <si>
    <t>Rete stradale della Provincia di Mantova: Interventi di messa in sicurezza del corpo stradale - 1° 2°3°4°5° Reparto Stradale - Anno - 2025</t>
  </si>
  <si>
    <t>chiesto aumento a 1,5 milioni</t>
  </si>
  <si>
    <t>L80001070202202200008</t>
  </si>
  <si>
    <t xml:space="preserve">Inteventi di manutenzione straordinaria  sulle strade di competenza provinciale - Anno 2025 con sanzioni Autovelox </t>
  </si>
  <si>
    <t>L80001070202202300025</t>
  </si>
  <si>
    <t>4B119</t>
  </si>
  <si>
    <t>chiesto aumento a 1,8 milioni</t>
  </si>
  <si>
    <t>L80001070202202200012</t>
  </si>
  <si>
    <t>4B120</t>
  </si>
  <si>
    <t>ANNUALITA' 2025 - INTERVENTI DI EDILIZIA</t>
  </si>
  <si>
    <t>L80001070202201900047</t>
  </si>
  <si>
    <t>5B077</t>
  </si>
  <si>
    <t>G55H20000060001</t>
  </si>
  <si>
    <t>58</t>
  </si>
  <si>
    <t>Edifici scolastici provinciali: Istituto "MANZONI" DI SUZZARA: Ampliamento edificio</t>
  </si>
  <si>
    <t>slittato dal '24 al '25</t>
  </si>
  <si>
    <t>1.000.000,00 Candidatura bandi  nazionali e regionali di  edilizia scolastica</t>
  </si>
  <si>
    <t>L80001070202201900048</t>
  </si>
  <si>
    <t>5B078</t>
  </si>
  <si>
    <t>G61D20000480001</t>
  </si>
  <si>
    <t xml:space="preserve">Andrea Lui </t>
  </si>
  <si>
    <t>09</t>
  </si>
  <si>
    <t xml:space="preserve">Edifici scolastici provinciali: IPSIA "L. Da Vinci" di Mantova. Adeguamento alle norme di contenimento energetico e sicurezza previa sostituzione di serramenti. </t>
  </si>
  <si>
    <t>600.000,00 Candidatura bandi  nazionali e regionali di  edilizia scolastica</t>
  </si>
  <si>
    <t>L80001070202201900049</t>
  </si>
  <si>
    <t>5B079</t>
  </si>
  <si>
    <t>G58B20000280001</t>
  </si>
  <si>
    <t>Edifici scolastici ex L. 23/96: Ist. "Falcone di Asola": interventi di manutenzione straordinaria</t>
  </si>
  <si>
    <t>200.000,00 Candidatura bandi  nazionali e regionali di  edilizia scolastica</t>
  </si>
  <si>
    <t>L80001070202201900065</t>
  </si>
  <si>
    <t>5B094</t>
  </si>
  <si>
    <t>G63H19000540001</t>
  </si>
  <si>
    <t>Andrea Lui</t>
  </si>
  <si>
    <t>Sede dell'istituto superiore E. Fermi di strada Spolverina 5 a Mantova: adeguamento sismico con demolizione e ricostruzione dei padiglioni laboratori.</t>
  </si>
  <si>
    <t>8.000.000,00 Candidatura bandi Piano nazionale edilizia scolastica 2021-2023.</t>
  </si>
  <si>
    <t>L80001070202201900051</t>
  </si>
  <si>
    <t>5B081</t>
  </si>
  <si>
    <t>G42E20000090001</t>
  </si>
  <si>
    <t>Istituto superiore Strozzi, sede di Villa Garibaldi, S. Benedetto Po (MN): adeguamento sismico</t>
  </si>
  <si>
    <t>525.000,00 Candidatura bandi Piano nazionale edilizia scolastica 2018-2020.</t>
  </si>
  <si>
    <t>L80001070202201900066</t>
  </si>
  <si>
    <t>5B111</t>
  </si>
  <si>
    <t>G63H19000550001</t>
  </si>
  <si>
    <t>Sede dell'istituto superiore G. Romano di via Trieste 48 a Mantova: adeguamento sismico.</t>
  </si>
  <si>
    <t>1.500.000,00 Candidatura bandi Piano nazionale edilizia scolastica 2021-2023.</t>
  </si>
  <si>
    <t>L80001070202201900067</t>
  </si>
  <si>
    <t>5B112</t>
  </si>
  <si>
    <t>G53H19000340001</t>
  </si>
  <si>
    <t>Sede dell'istituto superiore G. Galilei di via Verona 35 ad Ostiglia (MN): adeguamento sismico.</t>
  </si>
  <si>
    <t>slittato dal '24 al '25
importo aumentato da 3 a 6 milioni</t>
  </si>
  <si>
    <t>6.000.000,00 Candidatura bandi Piano nazionale edilizia scolastica 2021-2023.</t>
  </si>
  <si>
    <t>L80001070202201900068</t>
  </si>
  <si>
    <t>5B113</t>
  </si>
  <si>
    <t>G63H19000560001</t>
  </si>
  <si>
    <t>Succursale dell'istituto superiore Bonomi-Mazzolari di strada Spolverina 11 a Mantova: adeguamento sismico.</t>
  </si>
  <si>
    <t xml:space="preserve">slittato dal '24 al '25
</t>
  </si>
  <si>
    <t>4.500.000,00 Candidatura bandi Piano nazionale edilizia scolastica 2021-2023.</t>
  </si>
  <si>
    <t>L80001070202201900069</t>
  </si>
  <si>
    <t>5B114</t>
  </si>
  <si>
    <t>G63H19000570001</t>
  </si>
  <si>
    <t>Succursale dell'istituto superiore E. Sanfelice di via Vanoni 21 a Viadana (MN): adeguamento sismico.</t>
  </si>
  <si>
    <t>3.000.000,00 Candidatura bandi Piano nazionale edilizia scolastica 2021-2023.</t>
  </si>
  <si>
    <t>L80001070202201900070</t>
  </si>
  <si>
    <t>5B115</t>
  </si>
  <si>
    <t>G63H19000580001</t>
  </si>
  <si>
    <t>Sede dell'istituto superiore Arco-Este di via Tasso 1 a Mantova: adeguamento sismico</t>
  </si>
  <si>
    <t>2.350.000,00 Candidatura bandi Piano nazionale edilizia scolastica 2021-2023</t>
  </si>
  <si>
    <t>L80001070202201900071</t>
  </si>
  <si>
    <t>5B116</t>
  </si>
  <si>
    <t>G63H19000590001</t>
  </si>
  <si>
    <t>Sede dell'istituto superiore Pitentino di via Tasso 5 a Mantova: adeguamento sismico</t>
  </si>
  <si>
    <t>2.200.000,00 Candidatura bandi Piano nazionale edilizia scolastica 2021-2023</t>
  </si>
  <si>
    <t>L80001070202201900072</t>
  </si>
  <si>
    <t>5B117</t>
  </si>
  <si>
    <t>G63H19000600001</t>
  </si>
  <si>
    <t>Succursale dell'istituto superiore Pitentino di via Acerbi 45 a Mantova: adeguamento sismico</t>
  </si>
  <si>
    <t>2.300.000,00 Candidatura bandi Piano nazionale edilizia scolastica 2021-2023</t>
  </si>
  <si>
    <t>L80001070202201900073</t>
  </si>
  <si>
    <t>5B118</t>
  </si>
  <si>
    <t>G63H19000610001</t>
  </si>
  <si>
    <t>Succursale dell'istituto superiore Strozzi di via Dei Toscani 3 a Mantova: adeguamento sismico.</t>
  </si>
  <si>
    <t>L80001070202201900074</t>
  </si>
  <si>
    <t>5B119</t>
  </si>
  <si>
    <t>G63H19000620001</t>
  </si>
  <si>
    <t>Succursale dell'istituto superiore E. Sanfelice di via Roma 8 a Viadana (MN): adeguamento sismico.</t>
  </si>
  <si>
    <t>slittato dal '24 al '25
importo aumentato da 3 a 10 milioni</t>
  </si>
  <si>
    <t>10.000.000,00 Candidatura bandi Piano nazionale edilizia scolastica 2021-2023.</t>
  </si>
  <si>
    <t>L80001070202201900076</t>
  </si>
  <si>
    <t>5B121</t>
  </si>
  <si>
    <t>G63H19000640001</t>
  </si>
  <si>
    <t>Sede dell'istituto superiore A. Mantegna di via G. Gonzaga 8 a Mantova: adeguamento sismico.</t>
  </si>
  <si>
    <t>3.500.000,00 Candidatura bandi Piano nazionale edilizia scolastica 2021-2023.</t>
  </si>
  <si>
    <t>IL REFERENTE DEL PROGRAMMA
(dr.ssa Roberta Righi)</t>
  </si>
  <si>
    <t>(1) Numero intervento = cf amministrazione + prima annualità del primo programma nel quale l'intervento è stato inserito + progressivo di 5 cifre dalla prima annualità del primo programma</t>
  </si>
  <si>
    <t>Ulteriori dati (campi da compilare non visualizzati nel Programma triennale)</t>
  </si>
  <si>
    <t>(2) Numero interno liberamente indicato dall'amministrazione in base a proprio sistema di codifica</t>
  </si>
  <si>
    <t>Responsabile del procedimento</t>
  </si>
  <si>
    <t>(3) Indica il CUP (cfr. articolo 3 comma 5)</t>
  </si>
  <si>
    <t>Codice fiscale del responsabile del procedimento</t>
  </si>
  <si>
    <t>formato cf</t>
  </si>
  <si>
    <t xml:space="preserve">(4) Riportare nome e cognome del responsabile del procedimento </t>
  </si>
  <si>
    <t>Quadro delle risorse necessarie per la realizzazione dell'intervento</t>
  </si>
  <si>
    <t>(5) Indica se lotto funzionale secondo la definizione di cui all’art.3 comma 1 lettera qq) del D.Lgs.50/2016</t>
  </si>
  <si>
    <t>tipologia di risorse</t>
  </si>
  <si>
    <t>primo anno</t>
  </si>
  <si>
    <t>secondo anno</t>
  </si>
  <si>
    <t>terzo anno</t>
  </si>
  <si>
    <t>annualità successive</t>
  </si>
  <si>
    <t>(6) Indica se lavoro complesso secondo la definizione di cui all’art.3 comma 1 lettera oo) del D.Lgs.50/2016</t>
  </si>
  <si>
    <t>(7) Indica il livello di priorità di cui all'articolo 3 commi 11, 12 e 13</t>
  </si>
  <si>
    <t>(8) Ai sensi dell'art.4 comma 6, in caso di demolizione di opera incompiuta l'importo comprende gli oneri per lo smantellamento dell'opera e per la rinaturalizzazione, riqualificazione ed eventuale bonifica del sito.</t>
  </si>
  <si>
    <t>risorse acquisite mediante apporti di capitali privati</t>
  </si>
  <si>
    <t>(9) Importo complessivo ai sensi dell'articolo 3, comma 6, ivi incluse le spese eventualmente sostenute antecedentemente alla prima annualità</t>
  </si>
  <si>
    <t>(10) Riporta il valore dell'eventuale immobile trasferito di cui al corrispondente immobile indicato nella scheda C</t>
  </si>
  <si>
    <t>finanziamenti ai sensi dell'articolo 3 del DL 310/1990 convertito dalla L. 403/1990</t>
  </si>
  <si>
    <t>(11) Riportare l’importo del capitale privato come quota parte del costo totale</t>
  </si>
  <si>
    <t>risorse derivanti da trasferimento di immobili ex art.191 D.Lgs. 50/2016</t>
  </si>
  <si>
    <t>(12) Indica se l'intervento è stato aggiunto o è stato modificato a seguito di modifica in corso d'anno ai sensi dell'art.5 commi 9 e 11. Tale campo, come la relativa nota e tabella, compaiono solo in caso di modifica del programma</t>
  </si>
  <si>
    <t>Altra tipologia</t>
  </si>
  <si>
    <t xml:space="preserve">Cfr. Classificazione Sistema CUP: codice tipologia intervento per natura intervento 03= realizzazione di lavori pubblici (opere e impiantistica) </t>
  </si>
  <si>
    <t>1. finanza di progetto</t>
  </si>
  <si>
    <t>1. modifica ex art.5 comma 9 lettera b)</t>
  </si>
  <si>
    <t>2. concessione di costruzione e gestione</t>
  </si>
  <si>
    <t>2. modifica ex art.5 comma 9 lettera c)</t>
  </si>
  <si>
    <t>Cfr. Classificazione Sistema CUP: codice settore e sottosettore intervento</t>
  </si>
  <si>
    <t>3. sponsorizzazione</t>
  </si>
  <si>
    <t>3. modifica ex art.5 comma 9 lettera d)</t>
  </si>
  <si>
    <t>4. società partecipate o di scopo</t>
  </si>
  <si>
    <t>4. modifica ex art.5 comma 9 lettera e)</t>
  </si>
  <si>
    <t>1. priorità massima</t>
  </si>
  <si>
    <t>5. locazione finanziaria</t>
  </si>
  <si>
    <t>5. modifica ex art.5 comma 11</t>
  </si>
  <si>
    <t>2. priorità media</t>
  </si>
  <si>
    <t>6. altro</t>
  </si>
  <si>
    <t>3. priorità minima</t>
  </si>
  <si>
    <r>
      <rPr>
        <b/>
        <u/>
        <sz val="12"/>
        <rFont val="Arial"/>
        <family val="2"/>
      </rPr>
      <t>SCHEDA E</t>
    </r>
    <r>
      <rPr>
        <b/>
        <sz val="12"/>
        <rFont val="Arial"/>
        <family val="2"/>
      </rPr>
      <t>:  PROGRAMMA TRIENNALE DELLE OPERE PUBBLICHE 2023 - 2025</t>
    </r>
  </si>
  <si>
    <t/>
  </si>
  <si>
    <t>INTERVENTI RICOMPRESI NELL'ELENCO ANNUALE 2023</t>
  </si>
  <si>
    <t>CODICE UNICO INTERVENTO - CUI</t>
  </si>
  <si>
    <t>CUP</t>
  </si>
  <si>
    <t>DESCRIZIONE INTERVENTO</t>
  </si>
  <si>
    <t>RESPONSABILE DEL PROCEDIMENTO</t>
  </si>
  <si>
    <t>Importo annualità</t>
  </si>
  <si>
    <t>IMPORTO INTERVENTO</t>
  </si>
  <si>
    <t>Finalità</t>
  </si>
  <si>
    <t>Livello di priorità</t>
  </si>
  <si>
    <t>Conformità Urbanistica</t>
  </si>
  <si>
    <t>Verifica vincoli ambientali</t>
  </si>
  <si>
    <t>LIVELLO DI PROGETTAZIONE</t>
  </si>
  <si>
    <t>CENTRALE DI COMMITTENZA O SOGGETTO AGGREGATORE AL QUALE SI INTENDE DELEGARE LA PROCEDURA DI AFFIDAMENTO</t>
  </si>
  <si>
    <t>codice AUSA</t>
  </si>
  <si>
    <t>denominazione</t>
  </si>
  <si>
    <t>Codice</t>
  </si>
  <si>
    <t>Ereditato da scheda D</t>
  </si>
  <si>
    <t>Tabella E.1</t>
  </si>
  <si>
    <t>Tabella E.2</t>
  </si>
  <si>
    <t>INTERVENTI DI VIABILITA' E INFRASTRUTTURE</t>
  </si>
  <si>
    <t>CPA</t>
  </si>
  <si>
    <t>sì</t>
  </si>
  <si>
    <t>MIS</t>
  </si>
  <si>
    <t>si</t>
  </si>
  <si>
    <t>INTERVENTI DI EDILIZIA</t>
  </si>
  <si>
    <t>(*) Tale campo compare solo in caso di modifica del programma</t>
  </si>
  <si>
    <t xml:space="preserve">Tabella E.1 </t>
  </si>
  <si>
    <t>ADN - Adeguamento normativo</t>
  </si>
  <si>
    <t>1. progetto di fattibilità tecnico - economica: “documento di fattibilità delle alternative progettuali”.</t>
  </si>
  <si>
    <t>AMB - Qualità ambientale</t>
  </si>
  <si>
    <t>2. progetto di fattibilità tecnico - economica: “documento finale”.</t>
  </si>
  <si>
    <t>COP - Completamento Opera Incompiuta</t>
  </si>
  <si>
    <t>3. progetto definitivo</t>
  </si>
  <si>
    <t>CPA - Conservazione del patrimonio</t>
  </si>
  <si>
    <t>4. progetto esecutivo</t>
  </si>
  <si>
    <t>MIS - Miglioramento e incremento di servizio</t>
  </si>
  <si>
    <t>URB - Qualità urbana</t>
  </si>
  <si>
    <t>VAB - Valorizzazione beni vincolati</t>
  </si>
  <si>
    <t>DEM - Demolizione Opera Incompiuta</t>
  </si>
  <si>
    <t>DEOP - Demolizione opere preesistenti e non più utilizzabili</t>
  </si>
  <si>
    <t>totale scheda E</t>
  </si>
  <si>
    <t>totale 2022 scheda D</t>
  </si>
  <si>
    <t>totale 2022 scheda A</t>
  </si>
  <si>
    <t>controllo</t>
  </si>
  <si>
    <r>
      <rPr>
        <b/>
        <u/>
        <sz val="12"/>
        <rFont val="Times New Roman"/>
        <family val="1"/>
      </rPr>
      <t>SCHEDA F</t>
    </r>
    <r>
      <rPr>
        <b/>
        <sz val="12"/>
        <rFont val="Times New Roman"/>
        <family val="1"/>
      </rPr>
      <t>: PROGRAMMA TRIENNALE DELLE OPERE PUBBLICHE 2023 - 2025
DELL'AMMINISTRAZIONE PROVINCIALE DI MANTOVA</t>
    </r>
  </si>
  <si>
    <t>ELENCO DEGLI INTERVENTI PRESENTI NELL'ELENCO ANNUALE DEL PRECEDENTE PROGRAMMA TRIENNALE E NON RIPROPOSTI E NON AVVIATI</t>
  </si>
  <si>
    <t>livello di priorità
Ered. Scheda D</t>
  </si>
  <si>
    <t>motivo per il quale l'intervento non è riproposto (1)</t>
  </si>
  <si>
    <t>L80001070202202000066</t>
  </si>
  <si>
    <t xml:space="preserve"> Interventi di messa in sicurezza strade provinciali: installazione barriere di sicurezza</t>
  </si>
  <si>
    <t>mancanza di finanziamento</t>
  </si>
  <si>
    <t>L80001070202202000049</t>
  </si>
  <si>
    <t>Interventi di mitigazione Cartiera Villa Lagarina: 1 - adeguamento rotatoria via di Poggio Reale in Comune di Mantova; 2 - modifica corsia di uscita dalla Tangenziale Nord di Mantova in fraz. S.Antonio di Porto Mantovano</t>
  </si>
  <si>
    <t>sdoppiato in due interventi minori: Adeguamento della rotatoria di via Poggio Reale dell’importo di 305.000,00 euro annualità 2023 e Modifica corsia di uscita dalla Tangenziale Nord di Mantova dell’importo di 345.000,00 euro annualità 2022 precedente triennale</t>
  </si>
  <si>
    <t>(1)breve descrizione dei motivi</t>
  </si>
  <si>
    <t xml:space="preserve">Inteventi di manutenzione straordinaria  sulle strade di competenza provinciale - Anno 2022 con sanzioni Autovelox </t>
  </si>
  <si>
    <t>fondi di bilancio
(100.000 già a bilancio 50.000 di avanzo libero</t>
  </si>
  <si>
    <t>Opere di messa in sicurezza I.S. E. Fermi Mantova di controsoffitti danneggiati in seguito ad evento atmosferico</t>
  </si>
  <si>
    <t>Rifacimento tetto I.S. Sanfelice di Viadana (MN) in seguito ad evento atmosferico</t>
  </si>
  <si>
    <t>L80001070202202300030</t>
  </si>
  <si>
    <t>L80001070202202300031</t>
  </si>
  <si>
    <t>Intervento aggiunto o variato a seguito di modifica programma (12)
6^ var DUP</t>
  </si>
  <si>
    <t xml:space="preserve">
Intervento aggiunto o variato a seguito di modifica programma (*)
6^var DUP
</t>
  </si>
  <si>
    <t>Rifacimento tetti I.S. E. Fermi di Mantova ed altri istituti scolastici in seguito ad evento atmosferico Luglio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</si>
</sst>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3" formatCode="_-* #,##0.00_-;\-* #,##0.00_-;_-* &quot;-&quot;??_-;_-@_-"/>
    <numFmt numFmtId="165" formatCode="_-* #,##0.00\ _€_-;\-* #,##0.00\ _€_-;_-* &quot;-&quot;??\ _€_-;_-@_-"/>
    <numFmt numFmtId="176" formatCode="_(* #,##0.00_);_(* \(#,##0.00\);_(* &quot;-&quot;??_);_(@_)"/>
    <numFmt numFmtId="178" formatCode="_(* #,##0_);_(* \(#,##0\);_(* &quot;-&quot;_);_(@_)"/>
    <numFmt numFmtId="180" formatCode="_-[$€]\ * #,##0.00_-;\-[$€]\ * #,##0.00_-;_-[$€]\ * &quot;-&quot;??_-;_-@_-"/>
    <numFmt numFmtId="181" formatCode="_-&quot;L.&quot;\ * #,##0.00_-;\-&quot;L.&quot;\ * #,##0.00_-;_-&quot;L.&quot;\ * &quot;-&quot;??_-;_-@_-"/>
    <numFmt numFmtId="182" formatCode="&quot;€&quot;\ #,##0.00;[Red]\-&quot;€&quot;\ #,##0.00"/>
    <numFmt numFmtId="183" formatCode="_-* #,##0.00_-;\-* #,##0.00_-;_-* &quot;-&quot;_-;_-@_-"/>
    <numFmt numFmtId="184" formatCode="#,##0.00_ ;[Red]\-#,##0.00\ "/>
  </numFmts>
  <fonts count="31" x14ac:knownFonts="1">
    <font>
      <sz val="10"/>
      <name val="Arial"/>
      <family val="2"/>
    </font>
    <font>
      <b/>
      <sz val="10"/>
      <name val="Arial"/>
      <family val="2"/>
    </font>
    <font>
      <sz val="12"/>
      <name val="Arial"/>
      <family val="2"/>
    </font>
    <font>
      <b/>
      <sz val="12"/>
      <name val="Arial"/>
      <family val="2"/>
    </font>
    <font>
      <b/>
      <sz val="12"/>
      <name val="Times New Roman"/>
      <family val="1"/>
    </font>
    <font>
      <b/>
      <sz val="8"/>
      <name val="Arial"/>
      <family val="2"/>
    </font>
    <font>
      <sz val="8"/>
      <name val="Arial"/>
      <family val="2"/>
    </font>
    <font>
      <sz val="10"/>
      <name val="Book Antiqua"/>
      <family val="1"/>
    </font>
    <font>
      <b/>
      <sz val="9"/>
      <name val="Arial"/>
      <family val="2"/>
    </font>
    <font>
      <sz val="9"/>
      <name val="Arial"/>
      <family val="2"/>
    </font>
    <font>
      <strike/>
      <sz val="8"/>
      <color indexed="10"/>
      <name val="Arial"/>
      <family val="2"/>
    </font>
    <font>
      <sz val="12"/>
      <name val="Book Antiqua"/>
      <family val="1"/>
    </font>
    <font>
      <sz val="16"/>
      <name val="Arial"/>
      <family val="2"/>
    </font>
    <font>
      <b/>
      <sz val="14"/>
      <name val="Arial"/>
      <family val="2"/>
    </font>
    <font>
      <sz val="12"/>
      <name val="Times New Roman"/>
      <family val="1"/>
    </font>
    <font>
      <sz val="11"/>
      <name val="Arial"/>
      <family val="2"/>
    </font>
    <font>
      <b/>
      <i/>
      <sz val="10"/>
      <name val="Arial"/>
      <family val="2"/>
    </font>
    <font>
      <i/>
      <sz val="10"/>
      <name val="Arial"/>
      <family val="2"/>
    </font>
    <font>
      <b/>
      <sz val="10"/>
      <name val="Times New Roman"/>
      <family val="1"/>
    </font>
    <font>
      <sz val="9"/>
      <color indexed="18"/>
      <name val="Arial"/>
      <family val="2"/>
    </font>
    <font>
      <b/>
      <i/>
      <sz val="8"/>
      <name val="Arial"/>
      <family val="2"/>
    </font>
    <font>
      <i/>
      <sz val="8"/>
      <name val="Arial"/>
      <family val="2"/>
    </font>
    <font>
      <b/>
      <u/>
      <sz val="12"/>
      <name val="Times New Roman"/>
      <family val="1"/>
    </font>
    <font>
      <b/>
      <u/>
      <sz val="12"/>
      <name val="Arial"/>
      <family val="2"/>
    </font>
    <font>
      <sz val="10"/>
      <color indexed="10"/>
      <name val="Arial"/>
      <family val="2"/>
    </font>
    <font>
      <sz val="10"/>
      <name val="Arial"/>
      <family val="2"/>
    </font>
    <font>
      <sz val="11"/>
      <color theme="1"/>
      <name val="Calibri"/>
      <family val="2"/>
      <scheme val="minor"/>
    </font>
    <font>
      <sz val="11"/>
      <color indexed="8"/>
      <name val="Calibri"/>
      <family val="2"/>
      <scheme val="minor"/>
    </font>
    <font>
      <sz val="12"/>
      <color rgb="FFFF0000"/>
      <name val="Arial"/>
      <family val="2"/>
    </font>
    <font>
      <sz val="10"/>
      <color rgb="FF000000"/>
      <name val="Arial"/>
      <family val="2"/>
    </font>
    <font>
      <sz val="10"/>
      <color rgb="FFFF0000"/>
      <name val="Arial"/>
      <family val="2"/>
    </font>
  </fonts>
  <fills count="12">
    <fill>
      <patternFill patternType="none"/>
    </fill>
    <fill>
      <patternFill patternType="gray125"/>
    </fill>
    <fill>
      <patternFill patternType="solid">
        <fgColor indexed="5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294">
    <xf numFmtId="0" fontId="0" fillId="0" borderId="0"/>
    <xf numFmtId="180" fontId="25" fillId="0" borderId="0" applyFont="0" applyFill="0" applyBorder="0" applyAlignment="0" applyProtection="0"/>
    <xf numFmtId="180" fontId="25" fillId="0" borderId="0" applyFont="0" applyFill="0" applyBorder="0" applyAlignment="0" applyProtection="0"/>
    <xf numFmtId="180" fontId="25" fillId="0" borderId="0" applyFont="0" applyFill="0" applyBorder="0" applyAlignment="0" applyProtection="0"/>
    <xf numFmtId="180" fontId="25" fillId="0" borderId="0" applyFont="0" applyFill="0" applyBorder="0" applyAlignment="0" applyProtection="0"/>
    <xf numFmtId="180" fontId="25" fillId="0" borderId="0" applyFont="0" applyFill="0" applyBorder="0" applyAlignment="0" applyProtection="0"/>
    <xf numFmtId="180" fontId="25" fillId="0" borderId="0" applyFont="0" applyFill="0" applyBorder="0" applyAlignment="0" applyProtection="0"/>
    <xf numFmtId="180" fontId="25" fillId="0" borderId="0" applyFont="0" applyFill="0" applyBorder="0" applyAlignment="0" applyProtection="0"/>
    <xf numFmtId="180" fontId="25" fillId="0" borderId="0" applyFont="0" applyFill="0" applyBorder="0" applyAlignment="0" applyProtection="0"/>
    <xf numFmtId="176" fontId="25" fillId="0" borderId="0" applyFont="0" applyFill="0" applyBorder="0" applyAlignment="0" applyProtection="0"/>
    <xf numFmtId="178"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78"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6"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6"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6"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25" fillId="0" borderId="0"/>
    <xf numFmtId="0" fontId="25" fillId="0" borderId="0"/>
    <xf numFmtId="0" fontId="25" fillId="0" borderId="0"/>
    <xf numFmtId="0" fontId="25" fillId="0" borderId="0"/>
    <xf numFmtId="0" fontId="26" fillId="0" borderId="0"/>
    <xf numFmtId="9" fontId="25" fillId="0" borderId="0" applyFont="0" applyFill="0" applyBorder="0" applyAlignment="0" applyProtection="0"/>
    <xf numFmtId="9" fontId="25"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cellStyleXfs>
  <cellXfs count="550">
    <xf numFmtId="4" fontId="0" fillId="0" borderId="0" xfId="0" applyNumberFormat="1" applyAlignment="1">
      <alignment wrapText="1"/>
    </xf>
    <xf numFmtId="4" fontId="0" fillId="0" borderId="0" xfId="0" applyNumberFormat="1" applyFont="1" applyAlignment="1">
      <alignment vertical="center" wrapText="1"/>
    </xf>
    <xf numFmtId="4" fontId="0" fillId="0" borderId="0" xfId="0" applyNumberFormat="1" applyFont="1" applyFill="1" applyAlignment="1">
      <alignment vertical="center" wrapText="1"/>
    </xf>
    <xf numFmtId="4" fontId="0" fillId="7" borderId="1" xfId="0" applyNumberFormat="1" applyFont="1" applyFill="1" applyBorder="1" applyAlignment="1">
      <alignment horizontal="center" vertical="center" wrapText="1"/>
    </xf>
    <xf numFmtId="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1" fillId="7"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49" fontId="0" fillId="7" borderId="1" xfId="0" applyNumberFormat="1" applyFont="1" applyFill="1" applyBorder="1" applyAlignment="1">
      <alignment horizontal="center" vertical="center" wrapText="1"/>
    </xf>
    <xf numFmtId="4" fontId="0" fillId="0" borderId="1" xfId="0" applyNumberFormat="1" applyFont="1" applyBorder="1" applyAlignment="1">
      <alignment vertical="center" wrapText="1"/>
    </xf>
    <xf numFmtId="3" fontId="0" fillId="0" borderId="0" xfId="0" applyNumberFormat="1" applyFont="1" applyFill="1" applyAlignment="1">
      <alignment vertical="center" wrapText="1"/>
    </xf>
    <xf numFmtId="0" fontId="1"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4" fontId="0" fillId="7" borderId="2" xfId="0" applyNumberFormat="1" applyFont="1" applyFill="1" applyBorder="1" applyAlignment="1">
      <alignment vertical="center" wrapText="1"/>
    </xf>
    <xf numFmtId="4" fontId="0" fillId="7" borderId="1" xfId="0" applyNumberFormat="1" applyFont="1" applyFill="1" applyBorder="1" applyAlignment="1">
      <alignment vertical="center" wrapText="1"/>
    </xf>
    <xf numFmtId="0" fontId="0" fillId="7"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4" fontId="0" fillId="0" borderId="2" xfId="0" applyNumberFormat="1" applyFont="1" applyFill="1" applyBorder="1" applyAlignment="1">
      <alignment vertical="center" wrapText="1"/>
    </xf>
    <xf numFmtId="4" fontId="0" fillId="0" borderId="0" xfId="0" applyNumberFormat="1" applyFont="1" applyAlignment="1">
      <alignment wrapText="1"/>
    </xf>
    <xf numFmtId="4" fontId="1" fillId="7" borderId="1" xfId="0" applyNumberFormat="1" applyFont="1" applyFill="1" applyBorder="1" applyAlignment="1">
      <alignment vertical="center" wrapText="1"/>
    </xf>
    <xf numFmtId="4" fontId="1" fillId="7" borderId="2" xfId="0" applyNumberFormat="1" applyFont="1" applyFill="1" applyBorder="1" applyAlignment="1">
      <alignment vertical="center" wrapText="1"/>
    </xf>
    <xf numFmtId="4" fontId="0" fillId="7" borderId="2" xfId="0" applyNumberFormat="1" applyFont="1" applyFill="1" applyBorder="1" applyAlignment="1">
      <alignment horizontal="center" vertical="center" wrapText="1"/>
    </xf>
    <xf numFmtId="0" fontId="0" fillId="7" borderId="2" xfId="0" applyFont="1" applyFill="1" applyBorder="1" applyAlignment="1">
      <alignment horizontal="center" vertical="center" wrapText="1"/>
    </xf>
    <xf numFmtId="4" fontId="1" fillId="7" borderId="1" xfId="0" applyNumberFormat="1" applyFont="1" applyFill="1" applyBorder="1" applyAlignment="1">
      <alignment horizontal="right" vertical="center" wrapText="1"/>
    </xf>
    <xf numFmtId="4" fontId="1" fillId="7" borderId="2" xfId="0" applyNumberFormat="1" applyFont="1" applyFill="1" applyBorder="1" applyAlignment="1">
      <alignment horizontal="right" vertical="center" wrapText="1"/>
    </xf>
    <xf numFmtId="4" fontId="1" fillId="0" borderId="2" xfId="0" applyNumberFormat="1" applyFont="1" applyFill="1" applyBorder="1" applyAlignment="1">
      <alignment vertical="center" wrapText="1"/>
    </xf>
    <xf numFmtId="4" fontId="1" fillId="0" borderId="2" xfId="0" applyNumberFormat="1" applyFont="1" applyFill="1" applyBorder="1" applyAlignment="1">
      <alignment horizontal="right" vertical="center" wrapText="1"/>
    </xf>
    <xf numFmtId="4" fontId="0" fillId="0" borderId="2" xfId="0" applyNumberFormat="1" applyFont="1" applyFill="1" applyBorder="1" applyAlignment="1">
      <alignment horizontal="center" vertical="center" wrapText="1"/>
    </xf>
    <xf numFmtId="4" fontId="0" fillId="8" borderId="1" xfId="0" applyNumberFormat="1" applyFont="1" applyFill="1" applyBorder="1" applyAlignment="1">
      <alignment horizontal="center" vertical="center" wrapText="1"/>
    </xf>
    <xf numFmtId="165" fontId="0" fillId="8" borderId="3" xfId="0" applyNumberFormat="1" applyFont="1" applyFill="1" applyBorder="1" applyAlignment="1">
      <alignment horizontal="right" vertical="center" wrapText="1"/>
    </xf>
    <xf numFmtId="4" fontId="0" fillId="8" borderId="1" xfId="0" applyNumberFormat="1" applyFont="1" applyFill="1" applyBorder="1" applyAlignment="1">
      <alignment vertical="center" wrapText="1"/>
    </xf>
    <xf numFmtId="182" fontId="0" fillId="8" borderId="1" xfId="0" applyNumberFormat="1" applyFont="1" applyFill="1" applyBorder="1" applyAlignment="1">
      <alignment horizontal="center" vertical="center" wrapText="1"/>
    </xf>
    <xf numFmtId="0" fontId="0" fillId="7"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0" borderId="2" xfId="0" applyFont="1" applyBorder="1" applyAlignment="1">
      <alignment horizontal="center" vertical="center" wrapText="1"/>
    </xf>
    <xf numFmtId="4" fontId="0" fillId="8" borderId="2" xfId="0" applyNumberFormat="1" applyFont="1" applyFill="1" applyBorder="1" applyAlignment="1">
      <alignment horizontal="center" vertical="center" wrapText="1"/>
    </xf>
    <xf numFmtId="4" fontId="0" fillId="3" borderId="1" xfId="0" applyNumberFormat="1" applyFont="1" applyFill="1" applyBorder="1" applyAlignment="1">
      <alignment vertical="center" wrapText="1"/>
    </xf>
    <xf numFmtId="4" fontId="0" fillId="9" borderId="1" xfId="0" applyNumberFormat="1" applyFont="1" applyFill="1" applyBorder="1" applyAlignment="1">
      <alignment vertical="center" wrapText="1"/>
    </xf>
    <xf numFmtId="4" fontId="0" fillId="8" borderId="5" xfId="0" applyNumberFormat="1" applyFont="1" applyFill="1" applyBorder="1" applyAlignment="1">
      <alignment vertical="center" wrapText="1"/>
    </xf>
    <xf numFmtId="4" fontId="2" fillId="0" borderId="1" xfId="0" applyNumberFormat="1" applyFont="1" applyBorder="1" applyAlignment="1">
      <alignment vertical="center" wrapText="1"/>
    </xf>
    <xf numFmtId="4" fontId="0" fillId="0" borderId="5" xfId="0" applyNumberFormat="1" applyFont="1" applyFill="1" applyBorder="1" applyAlignment="1">
      <alignment vertical="center" wrapText="1"/>
    </xf>
    <xf numFmtId="165" fontId="0" fillId="8" borderId="6" xfId="0" applyNumberFormat="1" applyFont="1" applyFill="1" applyBorder="1" applyAlignment="1">
      <alignment horizontal="right" vertical="center" wrapText="1"/>
    </xf>
    <xf numFmtId="4" fontId="0" fillId="8" borderId="2" xfId="0" applyNumberFormat="1" applyFont="1" applyFill="1" applyBorder="1" applyAlignment="1">
      <alignment vertical="center" wrapText="1"/>
    </xf>
    <xf numFmtId="4" fontId="0" fillId="3" borderId="2" xfId="0" applyNumberFormat="1" applyFont="1" applyFill="1" applyBorder="1" applyAlignment="1">
      <alignment vertical="center" wrapText="1"/>
    </xf>
    <xf numFmtId="4" fontId="0" fillId="9" borderId="2" xfId="0" applyNumberFormat="1" applyFont="1" applyFill="1" applyBorder="1" applyAlignment="1">
      <alignment vertical="center" wrapText="1"/>
    </xf>
    <xf numFmtId="4" fontId="0" fillId="8" borderId="7" xfId="0" applyNumberFormat="1" applyFont="1" applyFill="1" applyBorder="1" applyAlignment="1">
      <alignment vertical="center" wrapText="1"/>
    </xf>
    <xf numFmtId="4" fontId="0" fillId="0" borderId="7" xfId="0" applyNumberFormat="1" applyFont="1" applyFill="1" applyBorder="1" applyAlignment="1">
      <alignment vertical="center" wrapText="1"/>
    </xf>
    <xf numFmtId="4" fontId="0" fillId="0" borderId="0" xfId="0" applyNumberFormat="1" applyFont="1" applyBorder="1" applyAlignment="1">
      <alignment vertical="center" wrapText="1"/>
    </xf>
    <xf numFmtId="4" fontId="2" fillId="0" borderId="2" xfId="0" applyNumberFormat="1" applyFont="1" applyFill="1" applyBorder="1" applyAlignment="1">
      <alignment vertical="center" wrapText="1"/>
    </xf>
    <xf numFmtId="4" fontId="0" fillId="0" borderId="0" xfId="0" applyNumberFormat="1" applyFont="1" applyFill="1" applyBorder="1" applyAlignment="1">
      <alignment vertical="center" wrapText="1"/>
    </xf>
    <xf numFmtId="0" fontId="2" fillId="0" borderId="0" xfId="0" applyFont="1"/>
    <xf numFmtId="0" fontId="0" fillId="0" borderId="0" xfId="0" applyFont="1"/>
    <xf numFmtId="0" fontId="3" fillId="0" borderId="0" xfId="0" applyFont="1"/>
    <xf numFmtId="0" fontId="0" fillId="0" borderId="0" xfId="0" applyFont="1" applyFill="1"/>
    <xf numFmtId="0" fontId="1" fillId="0" borderId="0" xfId="0" applyFont="1" applyFill="1"/>
    <xf numFmtId="0" fontId="0" fillId="0" borderId="0" xfId="0"/>
    <xf numFmtId="0" fontId="0" fillId="0" borderId="0" xfId="0" applyFont="1" applyAlignment="1">
      <alignment horizontal="center" vertical="top"/>
    </xf>
    <xf numFmtId="14" fontId="1" fillId="0" borderId="0" xfId="0" applyNumberFormat="1" applyFont="1" applyAlignment="1">
      <alignment horizontal="center" vertical="top"/>
    </xf>
    <xf numFmtId="0" fontId="0" fillId="0" borderId="8" xfId="0" applyFont="1" applyBorder="1"/>
    <xf numFmtId="0" fontId="1" fillId="0" borderId="1" xfId="0" applyFont="1" applyFill="1" applyBorder="1" applyAlignment="1">
      <alignment horizontal="center" vertical="top" wrapText="1"/>
    </xf>
    <xf numFmtId="0" fontId="5" fillId="0" borderId="9" xfId="0" applyFont="1" applyBorder="1" applyAlignment="1">
      <alignment horizontal="center" vertical="top" wrapText="1"/>
    </xf>
    <xf numFmtId="183" fontId="0" fillId="7" borderId="9" xfId="0" applyNumberFormat="1" applyFont="1" applyFill="1" applyBorder="1" applyAlignment="1">
      <alignment horizontal="center" vertical="center" wrapText="1"/>
    </xf>
    <xf numFmtId="183" fontId="25" fillId="7" borderId="9" xfId="52" applyNumberFormat="1" applyFont="1" applyFill="1" applyBorder="1" applyAlignment="1">
      <alignment horizontal="center" vertical="center" wrapText="1"/>
    </xf>
    <xf numFmtId="0" fontId="5" fillId="0" borderId="10" xfId="0" applyFont="1" applyBorder="1" applyAlignment="1">
      <alignment horizontal="center" vertical="top" wrapText="1"/>
    </xf>
    <xf numFmtId="183" fontId="0" fillId="7" borderId="10" xfId="0" applyNumberFormat="1" applyFont="1" applyFill="1" applyBorder="1" applyAlignment="1">
      <alignment horizontal="center" vertical="center" wrapText="1"/>
    </xf>
    <xf numFmtId="0" fontId="1" fillId="0" borderId="10" xfId="0" applyFont="1" applyFill="1" applyBorder="1" applyAlignment="1">
      <alignment vertical="top" wrapText="1"/>
    </xf>
    <xf numFmtId="183" fontId="1" fillId="7" borderId="10" xfId="51" applyNumberFormat="1" applyFont="1" applyFill="1" applyBorder="1" applyAlignment="1">
      <alignment horizontal="center" vertical="center" wrapText="1"/>
    </xf>
    <xf numFmtId="0" fontId="6" fillId="0" borderId="0" xfId="0" applyFont="1" applyFill="1" applyAlignment="1">
      <alignment vertical="top" wrapText="1"/>
    </xf>
    <xf numFmtId="4" fontId="7" fillId="0" borderId="0" xfId="0" applyNumberFormat="1" applyFont="1" applyAlignment="1">
      <alignment wrapText="1"/>
    </xf>
    <xf numFmtId="0" fontId="6" fillId="0" borderId="0" xfId="0" applyFont="1" applyFill="1"/>
    <xf numFmtId="0" fontId="9" fillId="0" borderId="0" xfId="0" applyFont="1" applyFill="1" applyAlignment="1">
      <alignment horizontal="center" vertical="top"/>
    </xf>
    <xf numFmtId="0" fontId="10" fillId="0" borderId="0" xfId="0" applyFont="1"/>
    <xf numFmtId="0" fontId="0" fillId="0" borderId="0" xfId="0" applyBorder="1"/>
    <xf numFmtId="4" fontId="11" fillId="0" borderId="0" xfId="0" applyNumberFormat="1" applyFont="1" applyBorder="1" applyAlignment="1">
      <alignment horizontal="right" vertical="center"/>
    </xf>
    <xf numFmtId="4" fontId="0" fillId="0" borderId="0" xfId="0" applyNumberFormat="1" applyBorder="1"/>
    <xf numFmtId="165" fontId="0" fillId="0" borderId="0" xfId="0" applyNumberFormat="1" applyFont="1"/>
    <xf numFmtId="183" fontId="1" fillId="0" borderId="0" xfId="0" applyNumberFormat="1" applyFont="1" applyFill="1"/>
    <xf numFmtId="165" fontId="0" fillId="0" borderId="0" xfId="0" applyNumberFormat="1" applyFont="1" applyFill="1"/>
    <xf numFmtId="4" fontId="9" fillId="0" borderId="0" xfId="285" applyNumberFormat="1" applyFont="1" applyAlignment="1">
      <alignment vertical="center" wrapText="1"/>
    </xf>
    <xf numFmtId="4" fontId="25" fillId="7" borderId="0" xfId="285" applyNumberFormat="1" applyFont="1" applyFill="1" applyAlignment="1">
      <alignment vertical="center" wrapText="1"/>
    </xf>
    <xf numFmtId="4" fontId="12" fillId="0" borderId="0" xfId="285" applyNumberFormat="1" applyFont="1" applyAlignment="1">
      <alignment vertical="center" wrapText="1"/>
    </xf>
    <xf numFmtId="4" fontId="0" fillId="0" borderId="0" xfId="285" applyNumberFormat="1" applyFont="1" applyAlignment="1">
      <alignment vertical="center" wrapText="1"/>
    </xf>
    <xf numFmtId="4" fontId="0" fillId="0" borderId="0" xfId="285" applyNumberFormat="1" applyFont="1" applyAlignment="1">
      <alignment horizontal="center" vertical="center" wrapText="1"/>
    </xf>
    <xf numFmtId="4" fontId="2" fillId="0" borderId="0" xfId="285" applyNumberFormat="1" applyFont="1" applyAlignment="1">
      <alignment vertical="center" wrapText="1"/>
    </xf>
    <xf numFmtId="4" fontId="13" fillId="0" borderId="0" xfId="285" applyNumberFormat="1" applyFont="1" applyAlignment="1">
      <alignment horizontal="center" vertical="center" wrapText="1"/>
    </xf>
    <xf numFmtId="4" fontId="9" fillId="0" borderId="1" xfId="285" applyNumberFormat="1" applyFont="1" applyBorder="1" applyAlignment="1">
      <alignment horizontal="center" vertical="center" wrapText="1"/>
    </xf>
    <xf numFmtId="0" fontId="9" fillId="0" borderId="1" xfId="285" applyFont="1" applyBorder="1" applyAlignment="1">
      <alignment horizontal="center" vertical="center" wrapText="1"/>
    </xf>
    <xf numFmtId="4" fontId="3" fillId="10" borderId="11" xfId="285" applyNumberFormat="1" applyFont="1" applyFill="1" applyBorder="1" applyAlignment="1">
      <alignment vertical="center" wrapText="1"/>
    </xf>
    <xf numFmtId="4" fontId="2" fillId="10" borderId="11" xfId="285" applyNumberFormat="1" applyFont="1" applyFill="1" applyBorder="1" applyAlignment="1">
      <alignment vertical="center" wrapText="1"/>
    </xf>
    <xf numFmtId="3" fontId="0" fillId="0" borderId="0" xfId="285" applyNumberFormat="1" applyFont="1" applyAlignment="1">
      <alignment vertical="center" wrapText="1"/>
    </xf>
    <xf numFmtId="176" fontId="0" fillId="0" borderId="1" xfId="203" applyFont="1" applyFill="1" applyBorder="1" applyAlignment="1">
      <alignment horizontal="center" vertical="center" wrapText="1"/>
    </xf>
    <xf numFmtId="0" fontId="25" fillId="7" borderId="1" xfId="285" applyFont="1" applyFill="1" applyBorder="1" applyAlignment="1">
      <alignment horizontal="center" vertical="center" wrapText="1"/>
    </xf>
    <xf numFmtId="4" fontId="25" fillId="7" borderId="1" xfId="285" applyNumberFormat="1" applyFont="1" applyFill="1" applyBorder="1" applyAlignment="1">
      <alignment horizontal="center" vertical="center" wrapText="1"/>
    </xf>
    <xf numFmtId="49" fontId="0" fillId="0" borderId="1" xfId="285" applyNumberFormat="1" applyFont="1" applyBorder="1" applyAlignment="1">
      <alignment horizontal="center" vertical="center" wrapText="1"/>
    </xf>
    <xf numFmtId="49" fontId="25" fillId="7" borderId="1" xfId="285" applyNumberFormat="1" applyFont="1" applyFill="1" applyBorder="1" applyAlignment="1">
      <alignment horizontal="center" vertical="center" wrapText="1"/>
    </xf>
    <xf numFmtId="4" fontId="3" fillId="5" borderId="11" xfId="285" applyNumberFormat="1" applyFont="1" applyFill="1" applyBorder="1" applyAlignment="1">
      <alignment vertical="center" wrapText="1"/>
    </xf>
    <xf numFmtId="4" fontId="2" fillId="5" borderId="11" xfId="285" applyNumberFormat="1" applyFont="1" applyFill="1" applyBorder="1" applyAlignment="1">
      <alignment vertical="center" wrapText="1"/>
    </xf>
    <xf numFmtId="0" fontId="0" fillId="0" borderId="1" xfId="285" applyFont="1" applyBorder="1" applyAlignment="1">
      <alignment horizontal="center" vertical="center" wrapText="1"/>
    </xf>
    <xf numFmtId="176" fontId="0" fillId="0" borderId="2" xfId="203" applyFont="1" applyFill="1" applyBorder="1" applyAlignment="1">
      <alignment horizontal="center" vertical="center" wrapText="1"/>
    </xf>
    <xf numFmtId="4" fontId="25" fillId="7" borderId="2" xfId="285" applyNumberFormat="1" applyFont="1" applyFill="1" applyBorder="1" applyAlignment="1">
      <alignment horizontal="center" vertical="center" wrapText="1"/>
    </xf>
    <xf numFmtId="0" fontId="0" fillId="0" borderId="2" xfId="285" applyFont="1" applyBorder="1" applyAlignment="1">
      <alignment horizontal="center" vertical="center" wrapText="1"/>
    </xf>
    <xf numFmtId="4" fontId="25" fillId="7" borderId="1" xfId="285" applyNumberFormat="1" applyFont="1" applyFill="1" applyBorder="1" applyAlignment="1">
      <alignment vertical="center" wrapText="1"/>
    </xf>
    <xf numFmtId="4" fontId="25" fillId="7" borderId="0" xfId="285" applyNumberFormat="1" applyFont="1" applyFill="1" applyAlignment="1">
      <alignment horizontal="center" vertical="center" wrapText="1"/>
    </xf>
    <xf numFmtId="0" fontId="0" fillId="0" borderId="0" xfId="285" applyFont="1" applyAlignment="1">
      <alignment horizontal="center" vertical="center" wrapText="1"/>
    </xf>
    <xf numFmtId="4" fontId="0" fillId="0" borderId="0" xfId="285" applyNumberFormat="1" applyFont="1" applyAlignment="1">
      <alignment horizontal="left" vertical="center" wrapText="1"/>
    </xf>
    <xf numFmtId="4" fontId="1" fillId="0" borderId="0" xfId="285" applyNumberFormat="1" applyFont="1" applyAlignment="1">
      <alignment vertical="center" wrapText="1"/>
    </xf>
    <xf numFmtId="4" fontId="1" fillId="2" borderId="0" xfId="285" applyNumberFormat="1" applyFont="1" applyFill="1" applyAlignment="1">
      <alignment vertical="center" wrapText="1"/>
    </xf>
    <xf numFmtId="4" fontId="0" fillId="0" borderId="0" xfId="285" applyNumberFormat="1" applyFont="1" applyAlignment="1">
      <alignment horizontal="left" vertical="center"/>
    </xf>
    <xf numFmtId="176" fontId="0" fillId="0" borderId="0" xfId="203" applyFont="1" applyAlignment="1">
      <alignment vertical="center" wrapText="1"/>
    </xf>
    <xf numFmtId="4" fontId="2" fillId="10" borderId="3" xfId="285" applyNumberFormat="1" applyFont="1" applyFill="1" applyBorder="1" applyAlignment="1">
      <alignment vertical="center" wrapText="1"/>
    </xf>
    <xf numFmtId="0" fontId="25" fillId="0" borderId="1" xfId="285" applyBorder="1" applyAlignment="1">
      <alignment horizontal="center" vertical="center" wrapText="1"/>
    </xf>
    <xf numFmtId="0" fontId="25" fillId="7" borderId="1" xfId="285" applyFill="1" applyBorder="1" applyAlignment="1">
      <alignment horizontal="center" vertical="center" wrapText="1"/>
    </xf>
    <xf numFmtId="176" fontId="25" fillId="7" borderId="1" xfId="203" applyFont="1" applyFill="1" applyBorder="1" applyAlignment="1">
      <alignment horizontal="center" vertical="center" wrapText="1"/>
    </xf>
    <xf numFmtId="0" fontId="0" fillId="0" borderId="1" xfId="285" applyFont="1" applyFill="1" applyBorder="1" applyAlignment="1">
      <alignment horizontal="center" vertical="center" wrapText="1"/>
    </xf>
    <xf numFmtId="176" fontId="25" fillId="5" borderId="1" xfId="203" applyFont="1" applyFill="1" applyBorder="1" applyAlignment="1">
      <alignment horizontal="center" vertical="center" wrapText="1"/>
    </xf>
    <xf numFmtId="0" fontId="25" fillId="7" borderId="2" xfId="285" applyFont="1" applyFill="1" applyBorder="1" applyAlignment="1">
      <alignment horizontal="center" vertical="center" wrapText="1"/>
    </xf>
    <xf numFmtId="0" fontId="0" fillId="0" borderId="2" xfId="285" applyFont="1" applyFill="1" applyBorder="1" applyAlignment="1">
      <alignment horizontal="center" vertical="center" wrapText="1"/>
    </xf>
    <xf numFmtId="4" fontId="25" fillId="7" borderId="2" xfId="285" applyNumberFormat="1" applyFont="1" applyFill="1" applyBorder="1" applyAlignment="1">
      <alignment vertical="center" wrapText="1"/>
    </xf>
    <xf numFmtId="176" fontId="25" fillId="7" borderId="2" xfId="203" applyFont="1" applyFill="1" applyBorder="1" applyAlignment="1">
      <alignment horizontal="center" vertical="center" wrapText="1"/>
    </xf>
    <xf numFmtId="176" fontId="25" fillId="7" borderId="0" xfId="203" applyFont="1" applyFill="1" applyBorder="1" applyAlignment="1">
      <alignment horizontal="center" vertical="center" wrapText="1"/>
    </xf>
    <xf numFmtId="0" fontId="0" fillId="0" borderId="0" xfId="285" applyFont="1" applyAlignment="1">
      <alignment vertical="center" wrapText="1"/>
    </xf>
    <xf numFmtId="4" fontId="28" fillId="0" borderId="0" xfId="285" applyNumberFormat="1" applyFont="1" applyAlignment="1">
      <alignment vertical="center" wrapText="1"/>
    </xf>
    <xf numFmtId="4" fontId="12" fillId="0" borderId="0" xfId="285" applyNumberFormat="1" applyFont="1" applyAlignment="1">
      <alignment horizontal="center" vertical="center" wrapText="1"/>
    </xf>
    <xf numFmtId="4" fontId="6" fillId="0" borderId="0" xfId="0" applyNumberFormat="1" applyFont="1" applyAlignment="1">
      <alignment vertical="center" wrapText="1"/>
    </xf>
    <xf numFmtId="0" fontId="0" fillId="0" borderId="0" xfId="0" applyFont="1" applyAlignment="1">
      <alignment vertical="center" wrapText="1"/>
    </xf>
    <xf numFmtId="3" fontId="0" fillId="0" borderId="0" xfId="0" applyNumberFormat="1" applyFont="1" applyAlignment="1">
      <alignment vertical="center" wrapText="1"/>
    </xf>
    <xf numFmtId="4" fontId="0" fillId="0" borderId="0" xfId="0" applyNumberFormat="1" applyFont="1" applyAlignment="1">
      <alignment vertical="center"/>
    </xf>
    <xf numFmtId="4" fontId="0" fillId="0" borderId="0" xfId="0" applyNumberFormat="1" applyFont="1" applyAlignment="1">
      <alignment horizontal="center" vertical="center" wrapText="1"/>
    </xf>
    <xf numFmtId="4" fontId="0" fillId="0" borderId="0" xfId="0" applyNumberFormat="1" applyFont="1" applyAlignment="1">
      <alignment horizontal="right" vertical="center" wrapText="1"/>
    </xf>
    <xf numFmtId="165" fontId="0" fillId="0" borderId="0" xfId="0" applyNumberFormat="1" applyFont="1" applyAlignment="1">
      <alignment horizontal="right" vertical="center" wrapText="1"/>
    </xf>
    <xf numFmtId="4" fontId="0" fillId="3" borderId="0" xfId="0" applyNumberFormat="1" applyFont="1" applyFill="1" applyAlignment="1">
      <alignment vertical="center" wrapText="1"/>
    </xf>
    <xf numFmtId="4" fontId="0" fillId="9" borderId="0" xfId="0" applyNumberFormat="1" applyFont="1" applyFill="1" applyAlignment="1">
      <alignment vertical="center" wrapText="1"/>
    </xf>
    <xf numFmtId="4" fontId="2" fillId="0" borderId="0" xfId="0" applyNumberFormat="1" applyFont="1" applyAlignment="1">
      <alignment vertical="center" wrapText="1"/>
    </xf>
    <xf numFmtId="4" fontId="14" fillId="0" borderId="0" xfId="0" applyNumberFormat="1" applyFont="1" applyAlignment="1">
      <alignment vertical="center"/>
    </xf>
    <xf numFmtId="4" fontId="14" fillId="0" borderId="0" xfId="0" applyNumberFormat="1" applyFont="1" applyAlignment="1">
      <alignment vertical="center" wrapText="1"/>
    </xf>
    <xf numFmtId="3" fontId="6" fillId="0" borderId="0" xfId="0" applyNumberFormat="1" applyFont="1" applyAlignment="1">
      <alignment vertical="center" wrapText="1"/>
    </xf>
    <xf numFmtId="4" fontId="6" fillId="0" borderId="2"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4" fontId="1" fillId="0" borderId="0" xfId="0" applyNumberFormat="1" applyFont="1" applyFill="1" applyAlignment="1">
      <alignment horizontal="center" vertical="center" wrapText="1"/>
    </xf>
    <xf numFmtId="0" fontId="1" fillId="0" borderId="1" xfId="285" applyFont="1" applyFill="1" applyBorder="1" applyAlignment="1">
      <alignment horizontal="center" vertical="center" wrapText="1"/>
    </xf>
    <xf numFmtId="3" fontId="0" fillId="0" borderId="0" xfId="0" applyNumberFormat="1" applyFont="1" applyAlignment="1">
      <alignment wrapText="1"/>
    </xf>
    <xf numFmtId="4" fontId="1" fillId="0" borderId="1" xfId="0" applyNumberFormat="1" applyFont="1" applyFill="1" applyBorder="1" applyAlignment="1">
      <alignment horizontal="center" vertical="center" wrapText="1"/>
    </xf>
    <xf numFmtId="0" fontId="1" fillId="7" borderId="1" xfId="285" applyFont="1" applyFill="1" applyBorder="1" applyAlignment="1">
      <alignment horizontal="center" vertical="center" wrapText="1"/>
    </xf>
    <xf numFmtId="4" fontId="14" fillId="0" borderId="0" xfId="0" applyNumberFormat="1" applyFont="1" applyFill="1" applyAlignment="1">
      <alignment vertical="center" wrapText="1"/>
    </xf>
    <xf numFmtId="4" fontId="14" fillId="0" borderId="0" xfId="0" applyNumberFormat="1" applyFont="1" applyAlignment="1">
      <alignment horizontal="center" vertical="center" wrapText="1"/>
    </xf>
    <xf numFmtId="0" fontId="6" fillId="0" borderId="1" xfId="0"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4" fontId="29"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4" fontId="29" fillId="0" borderId="0" xfId="0" applyNumberFormat="1" applyFont="1" applyAlignment="1">
      <alignment horizontal="center" wrapText="1"/>
    </xf>
    <xf numFmtId="49" fontId="0" fillId="7"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Font="1" applyFill="1" applyBorder="1" applyAlignment="1" applyProtection="1">
      <alignment horizontal="center" vertical="center" wrapText="1"/>
    </xf>
    <xf numFmtId="4" fontId="14" fillId="0" borderId="0" xfId="0" applyNumberFormat="1" applyFont="1" applyAlignment="1">
      <alignment horizontal="right" vertical="center" wrapText="1"/>
    </xf>
    <xf numFmtId="4" fontId="6" fillId="0" borderId="2" xfId="0" applyNumberFormat="1" applyFont="1" applyBorder="1" applyAlignment="1">
      <alignment horizontal="right" vertical="center" wrapText="1"/>
    </xf>
    <xf numFmtId="4" fontId="0" fillId="0" borderId="11" xfId="0" applyNumberFormat="1" applyBorder="1" applyAlignment="1">
      <alignment horizontal="left" vertical="center" wrapText="1"/>
    </xf>
    <xf numFmtId="4" fontId="0" fillId="7" borderId="4" xfId="0" applyNumberFormat="1" applyFont="1" applyFill="1" applyBorder="1" applyAlignment="1">
      <alignment vertical="center" wrapText="1"/>
    </xf>
    <xf numFmtId="4" fontId="1" fillId="7" borderId="4" xfId="0" applyNumberFormat="1" applyFont="1" applyFill="1" applyBorder="1" applyAlignment="1">
      <alignment horizontal="right" vertical="center" wrapText="1"/>
    </xf>
    <xf numFmtId="4" fontId="0" fillId="7" borderId="4" xfId="0" applyNumberFormat="1" applyFont="1" applyFill="1" applyBorder="1" applyAlignment="1">
      <alignment horizontal="center" vertical="center" wrapText="1"/>
    </xf>
    <xf numFmtId="4" fontId="0" fillId="7" borderId="1" xfId="0" applyNumberFormat="1" applyFont="1" applyFill="1" applyBorder="1" applyAlignment="1">
      <alignment vertical="center"/>
    </xf>
    <xf numFmtId="4" fontId="1" fillId="7" borderId="1" xfId="0" applyNumberFormat="1" applyFont="1" applyFill="1" applyBorder="1" applyAlignment="1">
      <alignment horizontal="right" vertical="center"/>
    </xf>
    <xf numFmtId="4" fontId="25" fillId="7" borderId="1" xfId="10" applyNumberFormat="1" applyFont="1" applyFill="1" applyBorder="1" applyAlignment="1">
      <alignment vertical="center" wrapText="1"/>
    </xf>
    <xf numFmtId="4" fontId="1" fillId="7" borderId="1" xfId="10" applyNumberFormat="1" applyFont="1" applyFill="1" applyBorder="1" applyAlignment="1">
      <alignment vertical="center" wrapText="1"/>
    </xf>
    <xf numFmtId="4" fontId="0" fillId="0" borderId="1" xfId="0" applyNumberFormat="1" applyFont="1" applyFill="1" applyBorder="1" applyAlignment="1">
      <alignment vertical="center" wrapText="1"/>
    </xf>
    <xf numFmtId="4" fontId="1" fillId="0" borderId="1" xfId="0" applyNumberFormat="1" applyFont="1" applyFill="1" applyBorder="1" applyAlignment="1">
      <alignment horizontal="right" vertical="center" wrapText="1"/>
    </xf>
    <xf numFmtId="4" fontId="1" fillId="0" borderId="1" xfId="0" applyNumberFormat="1" applyFont="1" applyFill="1" applyBorder="1" applyAlignment="1">
      <alignment vertical="center" wrapText="1"/>
    </xf>
    <xf numFmtId="4" fontId="29" fillId="0" borderId="0" xfId="0" applyNumberFormat="1" applyFont="1" applyAlignment="1">
      <alignment vertical="center" wrapText="1"/>
    </xf>
    <xf numFmtId="4" fontId="0" fillId="7" borderId="1" xfId="0" applyNumberFormat="1" applyFont="1" applyFill="1" applyBorder="1" applyAlignment="1">
      <alignment horizontal="right" vertical="center" wrapText="1"/>
    </xf>
    <xf numFmtId="4" fontId="0" fillId="5" borderId="5" xfId="0" applyNumberFormat="1" applyFont="1" applyFill="1" applyBorder="1" applyAlignment="1">
      <alignment vertical="center" wrapText="1"/>
    </xf>
    <xf numFmtId="4" fontId="0" fillId="5" borderId="11" xfId="0" applyNumberFormat="1" applyFont="1" applyFill="1" applyBorder="1" applyAlignment="1">
      <alignment vertical="center" wrapText="1"/>
    </xf>
    <xf numFmtId="4" fontId="1" fillId="5" borderId="11" xfId="0" applyNumberFormat="1" applyFont="1" applyFill="1" applyBorder="1" applyAlignment="1">
      <alignment horizontal="right" vertical="center" wrapText="1"/>
    </xf>
    <xf numFmtId="4" fontId="0" fillId="5" borderId="11" xfId="0" applyNumberFormat="1" applyFont="1" applyFill="1" applyBorder="1" applyAlignment="1">
      <alignment horizontal="center" vertical="center" wrapText="1"/>
    </xf>
    <xf numFmtId="4" fontId="0" fillId="10" borderId="5" xfId="0" applyNumberFormat="1" applyFont="1" applyFill="1" applyBorder="1" applyAlignment="1">
      <alignment vertical="center" wrapText="1"/>
    </xf>
    <xf numFmtId="4" fontId="0" fillId="10" borderId="11" xfId="0" applyNumberFormat="1" applyFont="1" applyFill="1" applyBorder="1" applyAlignment="1">
      <alignment vertical="center" wrapText="1"/>
    </xf>
    <xf numFmtId="4" fontId="1" fillId="10" borderId="11" xfId="0" applyNumberFormat="1" applyFont="1" applyFill="1" applyBorder="1" applyAlignment="1">
      <alignment horizontal="right" vertical="center" wrapText="1"/>
    </xf>
    <xf numFmtId="4" fontId="0" fillId="10" borderId="11" xfId="0" applyNumberFormat="1" applyFont="1" applyFill="1" applyBorder="1" applyAlignment="1">
      <alignment horizontal="center" vertical="center" wrapText="1"/>
    </xf>
    <xf numFmtId="4" fontId="0" fillId="0" borderId="2" xfId="0" applyNumberFormat="1" applyFont="1" applyFill="1" applyBorder="1" applyAlignment="1">
      <alignment horizontal="right" vertical="center" wrapText="1"/>
    </xf>
    <xf numFmtId="4" fontId="1" fillId="0" borderId="2" xfId="0" applyNumberFormat="1" applyFont="1" applyFill="1" applyBorder="1" applyAlignment="1">
      <alignment horizontal="center" vertical="center" wrapText="1"/>
    </xf>
    <xf numFmtId="4" fontId="0" fillId="0" borderId="5" xfId="0" applyNumberFormat="1" applyFont="1" applyFill="1" applyBorder="1" applyAlignment="1">
      <alignment horizontal="center" vertical="center" wrapText="1"/>
    </xf>
    <xf numFmtId="4" fontId="0" fillId="0" borderId="1" xfId="0" applyNumberFormat="1" applyFont="1" applyFill="1" applyBorder="1" applyAlignment="1">
      <alignment horizontal="right" vertical="center" wrapText="1"/>
    </xf>
    <xf numFmtId="4" fontId="0" fillId="7" borderId="6" xfId="0" applyNumberFormat="1" applyFont="1" applyFill="1" applyBorder="1" applyAlignment="1">
      <alignment horizontal="center" vertical="center" wrapText="1"/>
    </xf>
    <xf numFmtId="4" fontId="0" fillId="0" borderId="4" xfId="0" applyNumberFormat="1" applyFont="1" applyFill="1" applyBorder="1" applyAlignment="1">
      <alignment horizontal="right" vertical="center" wrapText="1"/>
    </xf>
    <xf numFmtId="4" fontId="0" fillId="0" borderId="4" xfId="0" applyNumberFormat="1" applyFont="1" applyFill="1" applyBorder="1" applyAlignment="1">
      <alignment horizontal="center" vertical="center" wrapText="1"/>
    </xf>
    <xf numFmtId="4" fontId="1" fillId="0" borderId="4" xfId="0" applyNumberFormat="1" applyFont="1" applyFill="1" applyBorder="1" applyAlignment="1">
      <alignment horizontal="right" vertical="center" wrapText="1"/>
    </xf>
    <xf numFmtId="4" fontId="4" fillId="0" borderId="0"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0" fillId="10" borderId="3" xfId="0" applyFont="1" applyFill="1" applyBorder="1" applyAlignment="1">
      <alignment horizontal="center" vertical="center" wrapText="1"/>
    </xf>
    <xf numFmtId="0" fontId="0" fillId="10" borderId="11"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10" borderId="12" xfId="0" applyFont="1" applyFill="1" applyBorder="1" applyAlignment="1">
      <alignment horizontal="center" vertical="center" wrapText="1"/>
    </xf>
    <xf numFmtId="0" fontId="0" fillId="7"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5" borderId="3" xfId="0" applyFont="1" applyFill="1" applyBorder="1" applyAlignment="1">
      <alignment horizontal="center" vertical="center" wrapText="1"/>
    </xf>
    <xf numFmtId="165" fontId="0" fillId="0" borderId="0" xfId="0" applyNumberFormat="1" applyFont="1" applyFill="1" applyAlignment="1">
      <alignment horizontal="right" vertical="center" wrapText="1"/>
    </xf>
    <xf numFmtId="4" fontId="6" fillId="0" borderId="1" xfId="0" applyNumberFormat="1" applyFont="1" applyBorder="1" applyAlignment="1">
      <alignment vertical="center" wrapText="1"/>
    </xf>
    <xf numFmtId="165" fontId="15" fillId="0" borderId="0" xfId="0" applyNumberFormat="1" applyFont="1" applyAlignment="1">
      <alignment horizontal="center" vertical="center" wrapText="1"/>
    </xf>
    <xf numFmtId="4" fontId="15" fillId="0" borderId="0" xfId="0" applyNumberFormat="1" applyFont="1" applyAlignment="1">
      <alignment horizontal="center" vertical="center" wrapText="1"/>
    </xf>
    <xf numFmtId="4" fontId="15" fillId="3" borderId="0" xfId="0" applyNumberFormat="1" applyFont="1" applyFill="1" applyAlignment="1">
      <alignment vertical="center" wrapText="1"/>
    </xf>
    <xf numFmtId="4" fontId="15" fillId="9" borderId="0" xfId="0" applyNumberFormat="1" applyFont="1" applyFill="1" applyAlignment="1">
      <alignment vertical="center" wrapText="1"/>
    </xf>
    <xf numFmtId="4" fontId="15" fillId="0" borderId="0" xfId="0" applyNumberFormat="1" applyFont="1" applyAlignment="1">
      <alignment vertical="center" wrapText="1"/>
    </xf>
    <xf numFmtId="4" fontId="6" fillId="8" borderId="1" xfId="0" applyNumberFormat="1" applyFont="1" applyFill="1" applyBorder="1" applyAlignment="1">
      <alignment vertical="center" wrapText="1"/>
    </xf>
    <xf numFmtId="4" fontId="6" fillId="8" borderId="1" xfId="0" applyNumberFormat="1" applyFont="1" applyFill="1" applyBorder="1" applyAlignment="1">
      <alignment horizontal="center" vertical="center" wrapText="1"/>
    </xf>
    <xf numFmtId="4" fontId="0" fillId="3" borderId="1" xfId="0" applyNumberFormat="1" applyFont="1" applyFill="1" applyBorder="1" applyAlignment="1">
      <alignment horizontal="center" vertical="center" wrapText="1"/>
    </xf>
    <xf numFmtId="4" fontId="0" fillId="9" borderId="1" xfId="0" applyNumberFormat="1" applyFont="1" applyFill="1" applyBorder="1" applyAlignment="1">
      <alignment horizontal="center" vertical="center" wrapText="1"/>
    </xf>
    <xf numFmtId="4" fontId="0" fillId="8" borderId="5" xfId="0" applyNumberFormat="1" applyFont="1" applyFill="1" applyBorder="1" applyAlignment="1">
      <alignment horizontal="center" vertical="center" wrapText="1"/>
    </xf>
    <xf numFmtId="165" fontId="6" fillId="8" borderId="3" xfId="0" applyNumberFormat="1" applyFont="1" applyFill="1" applyBorder="1" applyAlignment="1">
      <alignment horizontal="right" vertical="center" wrapText="1"/>
    </xf>
    <xf numFmtId="4" fontId="6" fillId="3" borderId="1" xfId="0" applyNumberFormat="1" applyFont="1" applyFill="1" applyBorder="1" applyAlignment="1">
      <alignment vertical="center" wrapText="1"/>
    </xf>
    <xf numFmtId="4" fontId="6" fillId="9" borderId="1" xfId="0" applyNumberFormat="1" applyFont="1" applyFill="1" applyBorder="1" applyAlignment="1">
      <alignment vertical="center" wrapText="1"/>
    </xf>
    <xf numFmtId="4" fontId="6" fillId="8" borderId="5" xfId="0" applyNumberFormat="1" applyFont="1" applyFill="1" applyBorder="1" applyAlignment="1">
      <alignment vertical="center" wrapText="1"/>
    </xf>
    <xf numFmtId="165" fontId="0" fillId="4" borderId="3" xfId="0" applyNumberFormat="1" applyFont="1" applyFill="1" applyBorder="1" applyAlignment="1">
      <alignment horizontal="right" vertical="center" wrapText="1"/>
    </xf>
    <xf numFmtId="4" fontId="0" fillId="4" borderId="1" xfId="0" applyNumberFormat="1" applyFont="1" applyFill="1" applyBorder="1" applyAlignment="1">
      <alignment vertical="center" wrapText="1"/>
    </xf>
    <xf numFmtId="0" fontId="0" fillId="10" borderId="1" xfId="0" applyFont="1" applyFill="1" applyBorder="1" applyAlignment="1">
      <alignment horizontal="center" vertical="center" wrapText="1"/>
    </xf>
    <xf numFmtId="4" fontId="0" fillId="4" borderId="5" xfId="0" applyNumberFormat="1" applyFont="1" applyFill="1" applyBorder="1" applyAlignment="1">
      <alignment vertical="center" wrapText="1"/>
    </xf>
    <xf numFmtId="165" fontId="0" fillId="8" borderId="0" xfId="0" applyNumberFormat="1" applyFont="1" applyFill="1" applyAlignment="1">
      <alignment horizontal="right" vertical="center" wrapText="1"/>
    </xf>
    <xf numFmtId="165" fontId="0" fillId="8" borderId="1" xfId="0" applyNumberFormat="1" applyFont="1" applyFill="1" applyBorder="1" applyAlignment="1">
      <alignment horizontal="right" vertical="center" wrapText="1"/>
    </xf>
    <xf numFmtId="182" fontId="0" fillId="8" borderId="2" xfId="0" applyNumberFormat="1" applyFont="1" applyFill="1" applyBorder="1" applyAlignment="1">
      <alignment horizontal="center" vertical="center" wrapText="1"/>
    </xf>
    <xf numFmtId="165" fontId="0" fillId="5" borderId="3" xfId="0" applyNumberFormat="1" applyFont="1" applyFill="1" applyBorder="1" applyAlignment="1">
      <alignment horizontal="right" vertical="center" wrapText="1"/>
    </xf>
    <xf numFmtId="4" fontId="0" fillId="5" borderId="1" xfId="0" applyNumberFormat="1" applyFont="1" applyFill="1" applyBorder="1" applyAlignment="1">
      <alignment vertical="center" wrapText="1"/>
    </xf>
    <xf numFmtId="4" fontId="0" fillId="6" borderId="12" xfId="0" applyNumberFormat="1" applyFont="1" applyFill="1" applyBorder="1" applyAlignment="1">
      <alignment vertical="center" wrapText="1"/>
    </xf>
    <xf numFmtId="165" fontId="0" fillId="6" borderId="12" xfId="0" applyNumberFormat="1" applyFont="1" applyFill="1" applyBorder="1" applyAlignment="1">
      <alignment horizontal="right" vertical="center" wrapText="1"/>
    </xf>
    <xf numFmtId="4" fontId="0" fillId="6" borderId="4" xfId="0" applyNumberFormat="1" applyFont="1" applyFill="1" applyBorder="1" applyAlignment="1">
      <alignment vertical="center" wrapText="1"/>
    </xf>
    <xf numFmtId="4" fontId="0" fillId="6" borderId="14" xfId="0" applyNumberFormat="1" applyFont="1" applyFill="1" applyBorder="1" applyAlignment="1">
      <alignment vertical="center" wrapText="1"/>
    </xf>
    <xf numFmtId="182" fontId="0" fillId="8" borderId="1" xfId="0" applyNumberFormat="1" applyFont="1" applyFill="1" applyBorder="1" applyAlignment="1">
      <alignment horizontal="right" vertical="center" wrapText="1"/>
    </xf>
    <xf numFmtId="182" fontId="0" fillId="8" borderId="3" xfId="0" applyNumberFormat="1" applyFont="1" applyFill="1" applyBorder="1" applyAlignment="1">
      <alignment horizontal="center" vertical="center" wrapText="1"/>
    </xf>
    <xf numFmtId="184" fontId="0" fillId="8" borderId="3" xfId="0" applyNumberFormat="1" applyFont="1" applyFill="1" applyBorder="1" applyAlignment="1">
      <alignment horizontal="right" vertical="center" wrapText="1"/>
    </xf>
    <xf numFmtId="0" fontId="0" fillId="5" borderId="3" xfId="0" applyFont="1" applyFill="1" applyBorder="1" applyAlignment="1">
      <alignment horizontal="center" vertical="center" wrapText="1"/>
    </xf>
    <xf numFmtId="4" fontId="2" fillId="0" borderId="0" xfId="0" applyNumberFormat="1" applyFont="1" applyFill="1" applyAlignment="1">
      <alignment vertical="center" wrapText="1"/>
    </xf>
    <xf numFmtId="4" fontId="6" fillId="0" borderId="0" xfId="0" applyNumberFormat="1" applyFont="1" applyFill="1" applyAlignment="1">
      <alignment vertical="center" wrapText="1"/>
    </xf>
    <xf numFmtId="4" fontId="6" fillId="0" borderId="0" xfId="0" applyNumberFormat="1" applyFont="1" applyBorder="1" applyAlignment="1">
      <alignment vertical="center" wrapText="1"/>
    </xf>
    <xf numFmtId="4" fontId="5" fillId="0" borderId="5" xfId="0" applyNumberFormat="1" applyFont="1" applyFill="1" applyBorder="1" applyAlignment="1">
      <alignment horizontal="center" vertical="center" wrapText="1"/>
    </xf>
    <xf numFmtId="4" fontId="6" fillId="0" borderId="5" xfId="0" applyNumberFormat="1" applyFont="1" applyFill="1" applyBorder="1" applyAlignment="1">
      <alignment vertical="center" wrapText="1"/>
    </xf>
    <xf numFmtId="4" fontId="2" fillId="4" borderId="5" xfId="0" applyNumberFormat="1" applyFont="1" applyFill="1" applyBorder="1" applyAlignment="1">
      <alignment vertical="center" wrapText="1"/>
    </xf>
    <xf numFmtId="4" fontId="2" fillId="0" borderId="1" xfId="0" applyNumberFormat="1" applyFont="1" applyFill="1" applyBorder="1" applyAlignment="1">
      <alignment vertical="center" wrapText="1"/>
    </xf>
    <xf numFmtId="183" fontId="1" fillId="0" borderId="0" xfId="10" applyNumberFormat="1" applyFont="1" applyFill="1" applyBorder="1" applyAlignment="1">
      <alignment horizontal="center" vertical="center" wrapText="1"/>
    </xf>
    <xf numFmtId="4" fontId="0" fillId="0" borderId="0" xfId="0" applyNumberFormat="1" applyFont="1" applyBorder="1" applyAlignment="1">
      <alignment horizontal="center" vertical="center" wrapText="1"/>
    </xf>
    <xf numFmtId="0" fontId="0"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4" fontId="0" fillId="0" borderId="0" xfId="0" applyNumberFormat="1" applyFont="1" applyAlignment="1">
      <alignment horizontal="left" vertical="center" wrapText="1"/>
    </xf>
    <xf numFmtId="4" fontId="1" fillId="2" borderId="0" xfId="0" applyNumberFormat="1" applyFont="1" applyFill="1" applyBorder="1" applyAlignment="1">
      <alignment horizontal="left" vertical="center"/>
    </xf>
    <xf numFmtId="4" fontId="0" fillId="0" borderId="0" xfId="0" applyNumberFormat="1" applyFont="1" applyAlignment="1">
      <alignment horizontal="left" vertical="center"/>
    </xf>
    <xf numFmtId="0" fontId="0" fillId="0" borderId="0" xfId="0" applyFont="1" applyAlignment="1">
      <alignment vertical="center"/>
    </xf>
    <xf numFmtId="49" fontId="0" fillId="0" borderId="0"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vertical="center" wrapText="1"/>
    </xf>
    <xf numFmtId="4" fontId="0" fillId="5" borderId="11" xfId="0" applyNumberFormat="1" applyFont="1" applyFill="1" applyBorder="1" applyAlignment="1">
      <alignment horizontal="right" vertical="center" wrapText="1"/>
    </xf>
    <xf numFmtId="4" fontId="0" fillId="0" borderId="0" xfId="0" applyNumberFormat="1" applyFont="1" applyFill="1" applyBorder="1" applyAlignment="1">
      <alignment horizontal="right" vertical="center" wrapText="1"/>
    </xf>
    <xf numFmtId="4" fontId="0" fillId="0" borderId="0" xfId="0" applyNumberFormat="1" applyFont="1" applyFill="1" applyBorder="1" applyAlignment="1">
      <alignment horizontal="center" vertical="center" wrapText="1"/>
    </xf>
    <xf numFmtId="4" fontId="17" fillId="0" borderId="1" xfId="0" applyNumberFormat="1" applyFont="1" applyBorder="1" applyAlignment="1">
      <alignment horizontal="right" vertical="center" wrapText="1"/>
    </xf>
    <xf numFmtId="4" fontId="17" fillId="0" borderId="1" xfId="0" applyNumberFormat="1" applyFont="1" applyBorder="1" applyAlignment="1">
      <alignment horizontal="center" vertical="center" wrapText="1"/>
    </xf>
    <xf numFmtId="4" fontId="0" fillId="0" borderId="1" xfId="0" applyNumberFormat="1" applyFont="1" applyBorder="1" applyAlignment="1">
      <alignment horizontal="right" vertical="center" wrapText="1"/>
    </xf>
    <xf numFmtId="4" fontId="1" fillId="2" borderId="0" xfId="0" applyNumberFormat="1" applyFont="1" applyFill="1" applyBorder="1" applyAlignment="1">
      <alignment vertical="center" wrapText="1"/>
    </xf>
    <xf numFmtId="4" fontId="1" fillId="2" borderId="0" xfId="0" applyNumberFormat="1" applyFont="1" applyFill="1" applyBorder="1" applyAlignment="1">
      <alignment horizontal="right" vertical="center" wrapText="1"/>
    </xf>
    <xf numFmtId="0" fontId="0" fillId="4" borderId="1" xfId="0" applyFont="1" applyFill="1" applyBorder="1" applyAlignment="1">
      <alignment horizontal="center" vertical="center" wrapText="1"/>
    </xf>
    <xf numFmtId="4" fontId="1" fillId="2" borderId="0" xfId="0" applyNumberFormat="1" applyFont="1" applyFill="1" applyBorder="1" applyAlignment="1">
      <alignment horizontal="center" vertical="center" wrapText="1"/>
    </xf>
    <xf numFmtId="4" fontId="16" fillId="0" borderId="0" xfId="0" applyNumberFormat="1" applyFont="1" applyBorder="1" applyAlignment="1">
      <alignment horizontal="center" vertical="center" wrapText="1"/>
    </xf>
    <xf numFmtId="4" fontId="1" fillId="0" borderId="0" xfId="0" applyNumberFormat="1" applyFont="1" applyBorder="1" applyAlignment="1">
      <alignment horizontal="center" vertical="center" wrapText="1"/>
    </xf>
    <xf numFmtId="4" fontId="1" fillId="0" borderId="0" xfId="0" applyNumberFormat="1" applyFont="1" applyBorder="1" applyAlignment="1">
      <alignment vertical="center" wrapText="1"/>
    </xf>
    <xf numFmtId="4" fontId="17" fillId="0" borderId="1" xfId="0" applyNumberFormat="1" applyFont="1" applyBorder="1" applyAlignment="1">
      <alignment vertical="center" wrapText="1"/>
    </xf>
    <xf numFmtId="4" fontId="17" fillId="0" borderId="0" xfId="0" applyNumberFormat="1" applyFont="1" applyBorder="1" applyAlignment="1">
      <alignment vertical="center" wrapText="1"/>
    </xf>
    <xf numFmtId="4" fontId="0" fillId="8" borderId="1" xfId="0" applyNumberFormat="1" applyFont="1" applyFill="1" applyBorder="1" applyAlignment="1" applyProtection="1">
      <alignment horizontal="center" vertical="center" wrapText="1"/>
    </xf>
    <xf numFmtId="4" fontId="0" fillId="5" borderId="3" xfId="0" applyNumberFormat="1" applyFont="1" applyFill="1" applyBorder="1" applyAlignment="1">
      <alignment horizontal="center" vertical="center" wrapText="1"/>
    </xf>
    <xf numFmtId="4" fontId="0" fillId="8" borderId="1" xfId="0" applyNumberFormat="1" applyFont="1" applyFill="1" applyBorder="1" applyAlignment="1">
      <alignment horizontal="left" vertical="center" wrapText="1"/>
    </xf>
    <xf numFmtId="165" fontId="0" fillId="0" borderId="3" xfId="0" applyNumberFormat="1" applyFont="1" applyFill="1" applyBorder="1" applyAlignment="1">
      <alignment horizontal="right" vertical="center" wrapText="1"/>
    </xf>
    <xf numFmtId="165" fontId="2" fillId="0" borderId="0" xfId="0" applyNumberFormat="1" applyFont="1" applyFill="1" applyBorder="1" applyAlignment="1">
      <alignment horizontal="right" vertical="center" wrapText="1"/>
    </xf>
    <xf numFmtId="0" fontId="0" fillId="0" borderId="0" xfId="0" applyFont="1" applyBorder="1" applyAlignment="1">
      <alignment vertical="center" wrapText="1"/>
    </xf>
    <xf numFmtId="0" fontId="0" fillId="3" borderId="0" xfId="0" applyFont="1" applyFill="1" applyAlignment="1">
      <alignment vertical="center" wrapText="1"/>
    </xf>
    <xf numFmtId="0" fontId="0" fillId="9" borderId="0" xfId="0" applyFont="1" applyFill="1" applyAlignment="1">
      <alignment vertical="center" wrapText="1"/>
    </xf>
    <xf numFmtId="4" fontId="6" fillId="7" borderId="0" xfId="285" applyNumberFormat="1" applyFont="1" applyFill="1" applyAlignment="1">
      <alignment wrapText="1"/>
    </xf>
    <xf numFmtId="1" fontId="25" fillId="7" borderId="0" xfId="285" applyNumberFormat="1" applyFont="1" applyFill="1" applyAlignment="1">
      <alignment vertical="center" wrapText="1"/>
    </xf>
    <xf numFmtId="4" fontId="25" fillId="7" borderId="0" xfId="285" applyNumberFormat="1" applyFont="1" applyFill="1" applyAlignment="1">
      <alignment wrapText="1"/>
    </xf>
    <xf numFmtId="1" fontId="6" fillId="7" borderId="0" xfId="285" applyNumberFormat="1" applyFont="1" applyFill="1" applyAlignment="1">
      <alignment vertical="center" wrapText="1"/>
    </xf>
    <xf numFmtId="4" fontId="5" fillId="7" borderId="4" xfId="285" applyNumberFormat="1" applyFont="1" applyFill="1" applyBorder="1" applyAlignment="1">
      <alignment horizontal="center" vertical="center" wrapText="1"/>
    </xf>
    <xf numFmtId="4" fontId="6" fillId="7" borderId="1" xfId="285" applyNumberFormat="1" applyFont="1" applyFill="1" applyBorder="1" applyAlignment="1">
      <alignment wrapText="1"/>
    </xf>
    <xf numFmtId="4" fontId="6" fillId="7" borderId="2" xfId="285" applyNumberFormat="1" applyFont="1" applyFill="1" applyBorder="1" applyAlignment="1">
      <alignment horizontal="center" vertical="center"/>
    </xf>
    <xf numFmtId="0" fontId="25" fillId="7" borderId="1" xfId="285" applyFont="1" applyFill="1" applyBorder="1" applyAlignment="1">
      <alignment horizontal="center" vertical="center"/>
    </xf>
    <xf numFmtId="4" fontId="0" fillId="0" borderId="1" xfId="285" applyNumberFormat="1" applyFont="1" applyBorder="1" applyAlignment="1">
      <alignment vertical="center" wrapText="1"/>
    </xf>
    <xf numFmtId="0" fontId="8" fillId="7" borderId="1" xfId="285" applyFont="1" applyFill="1" applyBorder="1" applyAlignment="1">
      <alignment horizontal="center" vertical="center" wrapText="1"/>
    </xf>
    <xf numFmtId="4" fontId="0" fillId="0" borderId="1" xfId="285" applyNumberFormat="1" applyFont="1" applyFill="1" applyBorder="1" applyAlignment="1">
      <alignment horizontal="center" vertical="center" wrapText="1"/>
    </xf>
    <xf numFmtId="4" fontId="25" fillId="0" borderId="1" xfId="285" applyNumberFormat="1" applyBorder="1" applyAlignment="1">
      <alignment horizontal="center" vertical="center" wrapText="1"/>
    </xf>
    <xf numFmtId="4" fontId="0" fillId="0" borderId="1" xfId="285" applyNumberFormat="1" applyFont="1" applyBorder="1" applyAlignment="1">
      <alignment horizontal="center" vertical="center" wrapText="1"/>
    </xf>
    <xf numFmtId="0" fontId="25" fillId="7" borderId="2" xfId="285" applyFont="1" applyFill="1" applyBorder="1" applyAlignment="1">
      <alignment horizontal="center" vertical="center"/>
    </xf>
    <xf numFmtId="49" fontId="25" fillId="7" borderId="2" xfId="285" applyNumberFormat="1" applyFont="1" applyFill="1" applyBorder="1" applyAlignment="1">
      <alignment horizontal="center" vertical="center" wrapText="1"/>
    </xf>
    <xf numFmtId="0" fontId="8" fillId="7" borderId="2" xfId="285" applyFont="1" applyFill="1" applyBorder="1" applyAlignment="1">
      <alignment horizontal="center" vertical="center" wrapText="1"/>
    </xf>
    <xf numFmtId="1" fontId="25" fillId="7" borderId="1" xfId="285" applyNumberFormat="1" applyFont="1" applyFill="1" applyBorder="1" applyAlignment="1">
      <alignment vertical="center" wrapText="1"/>
    </xf>
    <xf numFmtId="4" fontId="25" fillId="7" borderId="0" xfId="285" applyNumberFormat="1" applyFont="1" applyFill="1" applyBorder="1" applyAlignment="1">
      <alignment horizontal="center" vertical="center"/>
    </xf>
    <xf numFmtId="4" fontId="1" fillId="7" borderId="0" xfId="285" applyNumberFormat="1" applyFont="1" applyFill="1" applyAlignment="1">
      <alignment wrapText="1"/>
    </xf>
    <xf numFmtId="4" fontId="1" fillId="7" borderId="11" xfId="285" applyNumberFormat="1" applyFont="1" applyFill="1" applyBorder="1" applyAlignment="1">
      <alignment horizontal="left" wrapText="1"/>
    </xf>
    <xf numFmtId="4" fontId="25" fillId="7" borderId="11" xfId="285" applyNumberFormat="1" applyFont="1" applyFill="1" applyBorder="1" applyAlignment="1">
      <alignment wrapText="1"/>
    </xf>
    <xf numFmtId="4" fontId="25" fillId="7" borderId="1" xfId="285" applyNumberFormat="1" applyFont="1" applyFill="1" applyBorder="1" applyAlignment="1">
      <alignment horizontal="center" vertical="center"/>
    </xf>
    <xf numFmtId="0" fontId="25" fillId="7" borderId="1" xfId="285" applyFont="1" applyFill="1" applyBorder="1" applyAlignment="1" applyProtection="1">
      <alignment horizontal="center" vertical="center" wrapText="1"/>
    </xf>
    <xf numFmtId="0" fontId="25" fillId="7" borderId="2" xfId="285" applyFont="1" applyFill="1" applyBorder="1" applyAlignment="1" applyProtection="1">
      <alignment horizontal="center" vertical="center" wrapText="1"/>
    </xf>
    <xf numFmtId="4" fontId="25" fillId="7" borderId="2" xfId="285" applyNumberFormat="1" applyFont="1" applyFill="1" applyBorder="1" applyAlignment="1">
      <alignment horizontal="center" vertical="center"/>
    </xf>
    <xf numFmtId="4" fontId="1" fillId="7" borderId="1" xfId="285" applyNumberFormat="1" applyFont="1" applyFill="1" applyBorder="1" applyAlignment="1">
      <alignment horizontal="center" vertical="center"/>
    </xf>
    <xf numFmtId="0" fontId="25" fillId="7" borderId="0" xfId="285" applyFont="1" applyFill="1" applyBorder="1" applyAlignment="1">
      <alignment horizontal="center" vertical="center"/>
    </xf>
    <xf numFmtId="4" fontId="25" fillId="7" borderId="3" xfId="285" applyNumberFormat="1" applyFont="1" applyFill="1" applyBorder="1" applyAlignment="1">
      <alignment wrapText="1"/>
    </xf>
    <xf numFmtId="4" fontId="5" fillId="7" borderId="4" xfId="285" applyNumberFormat="1" applyFont="1" applyFill="1" applyBorder="1" applyAlignment="1">
      <alignment horizontal="center" vertical="center"/>
    </xf>
    <xf numFmtId="0" fontId="25" fillId="7" borderId="0" xfId="285" applyFont="1" applyFill="1"/>
    <xf numFmtId="0" fontId="2" fillId="0" borderId="0" xfId="285" applyFont="1"/>
    <xf numFmtId="0" fontId="0" fillId="0" borderId="0" xfId="285" applyFont="1" applyFill="1"/>
    <xf numFmtId="0" fontId="6" fillId="0" borderId="0" xfId="285" applyFont="1" applyFill="1" applyAlignment="1">
      <alignment horizontal="center" vertical="center" wrapText="1"/>
    </xf>
    <xf numFmtId="0" fontId="25" fillId="0" borderId="0" xfId="285" applyFill="1"/>
    <xf numFmtId="0" fontId="8" fillId="0" borderId="0" xfId="285" applyFont="1" applyFill="1" applyAlignment="1">
      <alignment vertical="top" wrapText="1"/>
    </xf>
    <xf numFmtId="0" fontId="19" fillId="0" borderId="0" xfId="285" applyFont="1" applyFill="1" applyAlignment="1">
      <alignment vertical="top" wrapText="1"/>
    </xf>
    <xf numFmtId="0" fontId="25" fillId="0" borderId="0" xfId="285"/>
    <xf numFmtId="0" fontId="25" fillId="0" borderId="0" xfId="285" applyAlignment="1">
      <alignment horizontal="center"/>
    </xf>
    <xf numFmtId="0" fontId="25" fillId="0" borderId="0" xfId="285" applyAlignment="1">
      <alignment wrapText="1"/>
    </xf>
    <xf numFmtId="0" fontId="25" fillId="0" borderId="0" xfId="285" applyAlignment="1">
      <alignment horizontal="centerContinuous" vertical="center"/>
    </xf>
    <xf numFmtId="0" fontId="25" fillId="0" borderId="0" xfId="285" applyNumberFormat="1" applyAlignment="1">
      <alignment horizontal="center" vertical="top"/>
    </xf>
    <xf numFmtId="0" fontId="1" fillId="0" borderId="0" xfId="285" applyFont="1" applyFill="1"/>
    <xf numFmtId="0" fontId="1" fillId="0" borderId="0" xfId="285" applyFont="1" applyFill="1" applyAlignment="1">
      <alignment horizontal="center"/>
    </xf>
    <xf numFmtId="0" fontId="1" fillId="0" borderId="0" xfId="285" applyFont="1" applyFill="1" applyAlignment="1">
      <alignment wrapText="1"/>
    </xf>
    <xf numFmtId="0" fontId="1" fillId="0" borderId="0" xfId="285" applyFont="1" applyFill="1" applyAlignment="1">
      <alignment horizontal="centerContinuous" vertical="center"/>
    </xf>
    <xf numFmtId="0" fontId="3" fillId="0" borderId="0" xfId="285" applyFont="1" applyFill="1" applyAlignment="1">
      <alignment horizontal="center" vertical="top"/>
    </xf>
    <xf numFmtId="0" fontId="5" fillId="0" borderId="1" xfId="285" applyFont="1" applyFill="1" applyBorder="1" applyAlignment="1">
      <alignment horizontal="center" vertical="center" wrapText="1"/>
    </xf>
    <xf numFmtId="0" fontId="8" fillId="0" borderId="1" xfId="285" applyFont="1" applyFill="1" applyBorder="1" applyAlignment="1">
      <alignment vertical="top" wrapText="1"/>
    </xf>
    <xf numFmtId="0" fontId="8" fillId="0" borderId="1" xfId="285" applyFont="1" applyFill="1" applyBorder="1" applyAlignment="1">
      <alignment horizontal="center" vertical="top" wrapText="1"/>
    </xf>
    <xf numFmtId="0" fontId="1" fillId="0" borderId="1" xfId="285" applyFont="1" applyFill="1" applyBorder="1" applyAlignment="1">
      <alignment horizontal="centerContinuous" vertical="center"/>
    </xf>
    <xf numFmtId="0" fontId="8" fillId="0" borderId="0" xfId="285" applyFont="1" applyFill="1" applyBorder="1" applyAlignment="1">
      <alignment vertical="top" wrapText="1"/>
    </xf>
    <xf numFmtId="0" fontId="8" fillId="0" borderId="0" xfId="285" applyFont="1" applyFill="1" applyBorder="1" applyAlignment="1">
      <alignment horizontal="center" vertical="top" wrapText="1"/>
    </xf>
    <xf numFmtId="0" fontId="1" fillId="0" borderId="0" xfId="285" applyFont="1" applyFill="1" applyBorder="1" applyAlignment="1">
      <alignment horizontal="centerContinuous" vertical="center"/>
    </xf>
    <xf numFmtId="0" fontId="5" fillId="0" borderId="0" xfId="285" applyFont="1" applyFill="1" applyBorder="1" applyAlignment="1">
      <alignment vertical="top" wrapText="1"/>
    </xf>
    <xf numFmtId="0" fontId="5" fillId="0" borderId="0" xfId="285" applyFont="1" applyFill="1" applyBorder="1" applyAlignment="1">
      <alignment horizontal="center" vertical="top" wrapText="1"/>
    </xf>
    <xf numFmtId="0" fontId="5" fillId="0" borderId="0" xfId="285" applyFont="1" applyFill="1" applyBorder="1" applyAlignment="1">
      <alignment horizontal="centerContinuous" vertical="center"/>
    </xf>
    <xf numFmtId="0" fontId="6" fillId="0" borderId="0" xfId="285" applyFont="1" applyAlignment="1">
      <alignment wrapText="1"/>
    </xf>
    <xf numFmtId="0" fontId="25" fillId="0" borderId="0" xfId="285" applyFill="1" applyAlignment="1">
      <alignment horizontal="center"/>
    </xf>
    <xf numFmtId="0" fontId="25" fillId="0" borderId="0" xfId="285" applyFill="1" applyAlignment="1">
      <alignment wrapText="1"/>
    </xf>
    <xf numFmtId="0" fontId="25" fillId="0" borderId="0" xfId="285" applyFill="1" applyAlignment="1">
      <alignment horizontal="centerContinuous" vertical="center"/>
    </xf>
    <xf numFmtId="0" fontId="1" fillId="0" borderId="0" xfId="285" applyNumberFormat="1" applyFont="1" applyFill="1" applyAlignment="1">
      <alignment horizontal="center" vertical="top"/>
    </xf>
    <xf numFmtId="0" fontId="5" fillId="0" borderId="1" xfId="285" applyNumberFormat="1" applyFont="1" applyFill="1" applyBorder="1" applyAlignment="1">
      <alignment horizontal="center" vertical="center" wrapText="1"/>
    </xf>
    <xf numFmtId="43" fontId="5" fillId="0" borderId="1" xfId="67" applyFont="1" applyFill="1" applyBorder="1" applyAlignment="1">
      <alignment horizontal="center" vertical="center" wrapText="1"/>
    </xf>
    <xf numFmtId="0" fontId="8" fillId="0" borderId="1" xfId="285" applyNumberFormat="1" applyFont="1" applyFill="1" applyBorder="1" applyAlignment="1">
      <alignment horizontal="center" vertical="top"/>
    </xf>
    <xf numFmtId="43" fontId="1" fillId="0" borderId="1" xfId="67" applyFont="1" applyFill="1" applyBorder="1" applyAlignment="1">
      <alignment horizontal="center" vertical="top"/>
    </xf>
    <xf numFmtId="0" fontId="8" fillId="0" borderId="1" xfId="67" applyNumberFormat="1" applyFont="1" applyFill="1" applyBorder="1" applyAlignment="1">
      <alignment horizontal="center" vertical="top"/>
    </xf>
    <xf numFmtId="0" fontId="8" fillId="0" borderId="0" xfId="67" applyNumberFormat="1" applyFont="1" applyFill="1" applyBorder="1" applyAlignment="1">
      <alignment horizontal="center" vertical="top"/>
    </xf>
    <xf numFmtId="43" fontId="1" fillId="0" borderId="0" xfId="67" applyFont="1" applyFill="1" applyBorder="1" applyAlignment="1">
      <alignment horizontal="center" vertical="top"/>
    </xf>
    <xf numFmtId="0" fontId="5" fillId="0" borderId="0" xfId="67" applyNumberFormat="1" applyFont="1" applyFill="1" applyBorder="1" applyAlignment="1">
      <alignment horizontal="center" vertical="top"/>
    </xf>
    <xf numFmtId="43" fontId="5" fillId="0" borderId="0" xfId="67" applyFont="1" applyFill="1" applyBorder="1" applyAlignment="1">
      <alignment horizontal="center" vertical="top"/>
    </xf>
    <xf numFmtId="0" fontId="5" fillId="0" borderId="0" xfId="285" applyNumberFormat="1" applyFont="1" applyFill="1" applyBorder="1" applyAlignment="1">
      <alignment horizontal="center" vertical="top" wrapText="1"/>
    </xf>
    <xf numFmtId="43" fontId="5" fillId="0" borderId="0" xfId="67" applyFont="1" applyFill="1" applyBorder="1" applyAlignment="1">
      <alignment vertical="top" wrapText="1"/>
    </xf>
    <xf numFmtId="43" fontId="1" fillId="0" borderId="0" xfId="67" applyFont="1" applyFill="1" applyBorder="1" applyAlignment="1">
      <alignment vertical="top" wrapText="1"/>
    </xf>
    <xf numFmtId="43" fontId="1" fillId="0" borderId="0" xfId="67" applyFont="1" applyFill="1" applyBorder="1" applyAlignment="1">
      <alignment vertical="top"/>
    </xf>
    <xf numFmtId="0" fontId="25" fillId="0" borderId="0" xfId="285" applyNumberFormat="1" applyFill="1" applyAlignment="1">
      <alignment horizontal="center" vertical="top"/>
    </xf>
    <xf numFmtId="0" fontId="6" fillId="0" borderId="1" xfId="285" applyFont="1" applyBorder="1" applyAlignment="1">
      <alignment wrapText="1"/>
    </xf>
    <xf numFmtId="0" fontId="6" fillId="0" borderId="0" xfId="285" applyFont="1" applyBorder="1" applyAlignment="1">
      <alignment wrapText="1"/>
    </xf>
    <xf numFmtId="0" fontId="0" fillId="0" borderId="0" xfId="285" applyFont="1" applyFill="1" applyBorder="1"/>
    <xf numFmtId="0" fontId="21" fillId="0" borderId="1" xfId="285" applyFont="1" applyBorder="1" applyAlignment="1">
      <alignment wrapText="1"/>
    </xf>
    <xf numFmtId="0" fontId="21" fillId="0" borderId="0" xfId="285" applyFont="1" applyBorder="1" applyAlignment="1">
      <alignment wrapText="1"/>
    </xf>
    <xf numFmtId="43" fontId="5" fillId="0" borderId="1" xfId="67" applyFont="1" applyFill="1" applyBorder="1" applyAlignment="1">
      <alignment vertical="top" wrapText="1"/>
    </xf>
    <xf numFmtId="0" fontId="19" fillId="0" borderId="0" xfId="285" applyFont="1" applyFill="1" applyBorder="1" applyAlignment="1">
      <alignment vertical="top" wrapText="1"/>
    </xf>
    <xf numFmtId="0" fontId="25" fillId="0" borderId="0" xfId="285" applyFill="1" applyBorder="1"/>
    <xf numFmtId="0" fontId="0" fillId="0" borderId="0" xfId="285" applyFont="1" applyFill="1" applyAlignment="1">
      <alignment wrapText="1"/>
    </xf>
    <xf numFmtId="0" fontId="0" fillId="0" borderId="2" xfId="0" applyFont="1" applyFill="1" applyBorder="1"/>
    <xf numFmtId="0" fontId="1" fillId="0" borderId="13" xfId="0" applyFont="1" applyFill="1" applyBorder="1" applyAlignment="1">
      <alignment horizontal="center"/>
    </xf>
    <xf numFmtId="0" fontId="0" fillId="0" borderId="4" xfId="0" applyFont="1" applyFill="1" applyBorder="1"/>
    <xf numFmtId="0" fontId="5" fillId="0" borderId="1" xfId="0" applyFont="1" applyFill="1" applyBorder="1" applyAlignment="1">
      <alignment horizontal="center"/>
    </xf>
    <xf numFmtId="0" fontId="0" fillId="0" borderId="0" xfId="0" applyFont="1" applyFill="1" applyAlignment="1">
      <alignment wrapText="1"/>
    </xf>
    <xf numFmtId="0" fontId="5" fillId="0" borderId="1" xfId="0" applyFont="1" applyFill="1" applyBorder="1" applyAlignment="1">
      <alignment vertical="center" wrapText="1"/>
    </xf>
    <xf numFmtId="183" fontId="1" fillId="0" borderId="1" xfId="51" applyNumberFormat="1" applyFont="1" applyFill="1" applyBorder="1" applyAlignment="1">
      <alignment horizontal="center" vertical="center" wrapText="1"/>
    </xf>
    <xf numFmtId="43" fontId="1" fillId="0" borderId="1" xfId="195" applyFont="1" applyFill="1" applyBorder="1" applyAlignment="1">
      <alignment horizontal="center" vertical="center" wrapText="1"/>
    </xf>
    <xf numFmtId="183" fontId="1" fillId="0" borderId="4" xfId="51" applyNumberFormat="1"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183" fontId="1" fillId="7" borderId="9" xfId="0" applyNumberFormat="1" applyFont="1" applyFill="1" applyBorder="1" applyAlignment="1">
      <alignment horizontal="center" vertical="center" wrapText="1"/>
    </xf>
    <xf numFmtId="183" fontId="1" fillId="7" borderId="9" xfId="51" applyNumberFormat="1" applyFont="1" applyFill="1" applyBorder="1" applyAlignment="1">
      <alignment horizontal="center" vertical="center" wrapText="1"/>
    </xf>
    <xf numFmtId="183" fontId="1" fillId="0" borderId="10" xfId="51" applyNumberFormat="1" applyFont="1" applyFill="1" applyBorder="1" applyAlignment="1">
      <alignment horizontal="center" vertical="center" wrapText="1"/>
    </xf>
    <xf numFmtId="176" fontId="0" fillId="0" borderId="0" xfId="9" applyFont="1"/>
    <xf numFmtId="0" fontId="28" fillId="0" borderId="0" xfId="0" applyFont="1"/>
    <xf numFmtId="4" fontId="28" fillId="0" borderId="0" xfId="0" applyNumberFormat="1" applyFont="1"/>
    <xf numFmtId="4" fontId="30" fillId="0" borderId="0" xfId="0" applyNumberFormat="1" applyFont="1"/>
    <xf numFmtId="183" fontId="0" fillId="0" borderId="0" xfId="0" applyNumberFormat="1"/>
    <xf numFmtId="0" fontId="25" fillId="7" borderId="1" xfId="285" quotePrefix="1" applyFont="1" applyFill="1" applyBorder="1" applyAlignment="1">
      <alignment horizontal="center" vertical="center"/>
    </xf>
    <xf numFmtId="0" fontId="25" fillId="7" borderId="2" xfId="285" quotePrefix="1" applyFont="1" applyFill="1" applyBorder="1" applyAlignment="1">
      <alignment horizontal="center" vertical="center"/>
    </xf>
    <xf numFmtId="4" fontId="0" fillId="0" borderId="0" xfId="285" quotePrefix="1" applyNumberFormat="1" applyFont="1" applyAlignment="1">
      <alignment horizontal="left" vertical="center"/>
    </xf>
    <xf numFmtId="4" fontId="2" fillId="0" borderId="5" xfId="0" applyNumberFormat="1" applyFont="1" applyBorder="1" applyAlignment="1">
      <alignment vertical="center" wrapText="1"/>
    </xf>
    <xf numFmtId="4" fontId="2" fillId="0" borderId="0" xfId="0" applyNumberFormat="1" applyFont="1" applyBorder="1" applyAlignment="1">
      <alignment vertical="center" wrapText="1"/>
    </xf>
    <xf numFmtId="0" fontId="25" fillId="7" borderId="10" xfId="52" applyNumberFormat="1" applyFont="1" applyFill="1" applyBorder="1" applyAlignment="1">
      <alignment horizontal="center" vertical="center" wrapText="1"/>
    </xf>
    <xf numFmtId="4" fontId="0" fillId="0" borderId="2" xfId="0" applyNumberFormat="1" applyFont="1" applyBorder="1" applyAlignment="1">
      <alignment horizontal="center" vertical="center" wrapText="1"/>
    </xf>
    <xf numFmtId="4" fontId="25" fillId="7" borderId="0" xfId="285" applyNumberFormat="1" applyFont="1" applyFill="1" applyBorder="1" applyAlignment="1">
      <alignment vertical="center" wrapText="1"/>
    </xf>
    <xf numFmtId="49" fontId="9" fillId="0" borderId="0" xfId="0" applyNumberFormat="1" applyFont="1" applyFill="1" applyAlignment="1">
      <alignment horizontal="left" vertical="top" wrapText="1"/>
    </xf>
    <xf numFmtId="0" fontId="5" fillId="0" borderId="2" xfId="0" applyFont="1" applyFill="1" applyBorder="1" applyAlignment="1">
      <alignment horizontal="center" vertical="center"/>
    </xf>
    <xf numFmtId="0" fontId="0" fillId="0" borderId="4" xfId="0"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top"/>
    </xf>
    <xf numFmtId="0" fontId="3" fillId="0" borderId="0" xfId="0" applyFont="1" applyAlignment="1">
      <alignment horizontal="center" vertical="top"/>
    </xf>
    <xf numFmtId="0" fontId="1" fillId="0" borderId="5" xfId="0" applyFont="1" applyFill="1" applyBorder="1" applyAlignment="1">
      <alignment horizontal="center"/>
    </xf>
    <xf numFmtId="0" fontId="1" fillId="0" borderId="11" xfId="0" applyFont="1" applyFill="1" applyBorder="1" applyAlignment="1">
      <alignment horizontal="center"/>
    </xf>
    <xf numFmtId="0" fontId="1" fillId="0" borderId="3" xfId="0" applyFont="1" applyFill="1" applyBorder="1" applyAlignment="1">
      <alignment horizontal="center"/>
    </xf>
    <xf numFmtId="0" fontId="5" fillId="0" borderId="7" xfId="0" applyFont="1" applyFill="1" applyBorder="1" applyAlignment="1">
      <alignment horizontal="center"/>
    </xf>
    <xf numFmtId="0" fontId="0" fillId="0" borderId="15" xfId="0" applyBorder="1" applyAlignment="1">
      <alignment horizontal="center"/>
    </xf>
    <xf numFmtId="0" fontId="0" fillId="0" borderId="6" xfId="0" applyBorder="1" applyAlignment="1">
      <alignment horizontal="center"/>
    </xf>
    <xf numFmtId="0" fontId="5" fillId="0" borderId="0" xfId="0" applyFont="1" applyFill="1" applyAlignment="1">
      <alignment horizontal="center" vertical="top"/>
    </xf>
    <xf numFmtId="0" fontId="9" fillId="0" borderId="0" xfId="0" applyFont="1" applyFill="1" applyAlignment="1">
      <alignment horizontal="center" vertical="top"/>
    </xf>
    <xf numFmtId="0" fontId="4" fillId="0" borderId="0" xfId="285" applyFont="1" applyFill="1" applyAlignment="1">
      <alignment horizontal="center" vertical="top"/>
    </xf>
    <xf numFmtId="43" fontId="3" fillId="0" borderId="0" xfId="67" applyFont="1" applyFill="1" applyBorder="1" applyAlignment="1">
      <alignment horizontal="center" vertical="center" wrapText="1"/>
    </xf>
    <xf numFmtId="0" fontId="2" fillId="0" borderId="0" xfId="285" applyFont="1" applyAlignment="1">
      <alignment horizontal="center" vertical="center"/>
    </xf>
    <xf numFmtId="4" fontId="0" fillId="0" borderId="0" xfId="0" applyNumberFormat="1" applyAlignment="1">
      <alignment horizontal="center" vertical="top"/>
    </xf>
    <xf numFmtId="0" fontId="5" fillId="0" borderId="0" xfId="285" applyFont="1" applyFill="1" applyBorder="1" applyAlignment="1">
      <alignment vertical="top" wrapText="1"/>
    </xf>
    <xf numFmtId="0" fontId="6" fillId="0" borderId="0" xfId="285" applyFont="1" applyAlignment="1">
      <alignment vertical="top" wrapText="1"/>
    </xf>
    <xf numFmtId="0" fontId="6" fillId="0" borderId="0" xfId="285" applyFont="1" applyAlignment="1">
      <alignment wrapText="1"/>
    </xf>
    <xf numFmtId="0" fontId="5" fillId="0" borderId="5" xfId="285" applyFont="1" applyFill="1" applyBorder="1" applyAlignment="1">
      <alignment horizontal="center" vertical="top" wrapText="1"/>
    </xf>
    <xf numFmtId="0" fontId="5" fillId="0" borderId="11" xfId="285" applyFont="1" applyFill="1" applyBorder="1" applyAlignment="1">
      <alignment horizontal="center" vertical="top" wrapText="1"/>
    </xf>
    <xf numFmtId="0" fontId="5" fillId="0" borderId="3" xfId="285" applyFont="1" applyFill="1" applyBorder="1" applyAlignment="1">
      <alignment horizontal="center" vertical="top" wrapText="1"/>
    </xf>
    <xf numFmtId="0" fontId="5" fillId="0" borderId="1" xfId="285" applyFont="1" applyFill="1" applyBorder="1" applyAlignment="1">
      <alignment horizontal="center" vertical="center" wrapText="1"/>
    </xf>
    <xf numFmtId="0" fontId="25" fillId="0" borderId="1" xfId="285" applyBorder="1" applyAlignment="1">
      <alignment horizontal="center" vertical="center" wrapText="1"/>
    </xf>
    <xf numFmtId="0" fontId="6" fillId="0" borderId="1" xfId="285" applyFont="1" applyBorder="1" applyAlignment="1">
      <alignment horizontal="center" vertical="center" wrapText="1"/>
    </xf>
    <xf numFmtId="0" fontId="20" fillId="0" borderId="5" xfId="285" applyFont="1" applyFill="1" applyBorder="1" applyAlignment="1">
      <alignment horizontal="left" vertical="top" wrapText="1"/>
    </xf>
    <xf numFmtId="0" fontId="20" fillId="0" borderId="11" xfId="285" applyFont="1" applyFill="1" applyBorder="1" applyAlignment="1">
      <alignment horizontal="left" vertical="top" wrapText="1"/>
    </xf>
    <xf numFmtId="0" fontId="20" fillId="0" borderId="3" xfId="285" applyFont="1" applyFill="1" applyBorder="1" applyAlignment="1">
      <alignment horizontal="left" vertical="top" wrapText="1"/>
    </xf>
    <xf numFmtId="0" fontId="5" fillId="0" borderId="1" xfId="285" applyFont="1" applyFill="1" applyBorder="1" applyAlignment="1">
      <alignment horizontal="left" vertical="top" wrapText="1"/>
    </xf>
    <xf numFmtId="0" fontId="20" fillId="0" borderId="1" xfId="285" applyFont="1" applyFill="1" applyBorder="1" applyAlignment="1">
      <alignment horizontal="left" vertical="top" wrapText="1"/>
    </xf>
    <xf numFmtId="0" fontId="8" fillId="0" borderId="0" xfId="285" applyFont="1" applyFill="1" applyBorder="1" applyAlignment="1">
      <alignment vertical="top" wrapText="1"/>
    </xf>
    <xf numFmtId="0" fontId="25" fillId="0" borderId="0" xfId="285" applyAlignment="1">
      <alignment wrapText="1"/>
    </xf>
    <xf numFmtId="0" fontId="5" fillId="0" borderId="1" xfId="285" applyNumberFormat="1" applyFont="1" applyFill="1" applyBorder="1" applyAlignment="1">
      <alignment horizontal="center" vertical="center" wrapText="1"/>
    </xf>
    <xf numFmtId="4" fontId="4" fillId="7" borderId="0" xfId="285" applyNumberFormat="1" applyFont="1" applyFill="1" applyBorder="1" applyAlignment="1">
      <alignment horizontal="center" vertical="center"/>
    </xf>
    <xf numFmtId="4" fontId="14" fillId="7" borderId="0" xfId="285" applyNumberFormat="1" applyFont="1" applyFill="1" applyBorder="1" applyAlignment="1"/>
    <xf numFmtId="4" fontId="18" fillId="7" borderId="5" xfId="285" applyNumberFormat="1" applyFont="1" applyFill="1" applyBorder="1" applyAlignment="1">
      <alignment horizontal="center" vertical="center"/>
    </xf>
    <xf numFmtId="4" fontId="18" fillId="7" borderId="11" xfId="285" applyNumberFormat="1" applyFont="1" applyFill="1" applyBorder="1" applyAlignment="1">
      <alignment horizontal="center" vertical="center"/>
    </xf>
    <xf numFmtId="4" fontId="18" fillId="7" borderId="3" xfId="285" applyNumberFormat="1" applyFont="1" applyFill="1" applyBorder="1" applyAlignment="1">
      <alignment horizontal="center" vertical="center"/>
    </xf>
    <xf numFmtId="4" fontId="5" fillId="7" borderId="5" xfId="285" applyNumberFormat="1" applyFont="1" applyFill="1" applyBorder="1" applyAlignment="1">
      <alignment horizontal="center" vertical="center"/>
    </xf>
    <xf numFmtId="4" fontId="5" fillId="7" borderId="11" xfId="285" applyNumberFormat="1" applyFont="1" applyFill="1" applyBorder="1" applyAlignment="1">
      <alignment horizontal="center" vertical="center"/>
    </xf>
    <xf numFmtId="4" fontId="5" fillId="7" borderId="3" xfId="285" applyNumberFormat="1" applyFont="1" applyFill="1" applyBorder="1" applyAlignment="1">
      <alignment horizontal="center" vertical="center"/>
    </xf>
    <xf numFmtId="4" fontId="5" fillId="7" borderId="1" xfId="285" applyNumberFormat="1" applyFont="1" applyFill="1" applyBorder="1" applyAlignment="1">
      <alignment horizontal="center" vertical="center"/>
    </xf>
    <xf numFmtId="4" fontId="5" fillId="7" borderId="4" xfId="285" applyNumberFormat="1" applyFont="1" applyFill="1" applyBorder="1" applyAlignment="1">
      <alignment horizontal="center" vertical="center" wrapText="1"/>
    </xf>
    <xf numFmtId="4" fontId="5" fillId="7" borderId="1" xfId="285" applyNumberFormat="1" applyFont="1" applyFill="1" applyBorder="1" applyAlignment="1">
      <alignment horizontal="center" vertical="center" wrapText="1"/>
    </xf>
    <xf numFmtId="4" fontId="1" fillId="7" borderId="0" xfId="285" applyNumberFormat="1" applyFont="1" applyFill="1" applyBorder="1" applyAlignment="1">
      <alignment horizontal="center" vertical="center"/>
    </xf>
    <xf numFmtId="4" fontId="25" fillId="7" borderId="0" xfId="285" applyNumberFormat="1" applyFont="1" applyFill="1" applyBorder="1" applyAlignment="1">
      <alignment horizontal="center" vertical="center"/>
    </xf>
    <xf numFmtId="4" fontId="25" fillId="7" borderId="0" xfId="285" quotePrefix="1" applyNumberFormat="1" applyFont="1" applyFill="1" applyAlignment="1">
      <alignment horizontal="left" vertical="center" wrapText="1"/>
    </xf>
    <xf numFmtId="4" fontId="25" fillId="7" borderId="0" xfId="285" applyNumberFormat="1" applyFont="1" applyFill="1" applyAlignment="1">
      <alignment horizontal="left" vertical="center" wrapText="1"/>
    </xf>
    <xf numFmtId="4" fontId="25" fillId="7" borderId="0" xfId="285" quotePrefix="1" applyNumberFormat="1" applyFont="1" applyFill="1" applyAlignment="1">
      <alignment horizontal="left" wrapText="1"/>
    </xf>
    <xf numFmtId="4" fontId="25" fillId="7" borderId="0" xfId="285" applyNumberFormat="1" applyFont="1" applyFill="1" applyAlignment="1">
      <alignment horizontal="left" wrapText="1"/>
    </xf>
    <xf numFmtId="4" fontId="1" fillId="7" borderId="5" xfId="285" applyNumberFormat="1" applyFont="1" applyFill="1" applyBorder="1" applyAlignment="1">
      <alignment horizontal="left" wrapText="1"/>
    </xf>
    <xf numFmtId="4" fontId="1" fillId="7" borderId="11" xfId="285" applyNumberFormat="1" applyFont="1" applyFill="1" applyBorder="1" applyAlignment="1">
      <alignment horizontal="left" wrapText="1"/>
    </xf>
    <xf numFmtId="4" fontId="1" fillId="7" borderId="1" xfId="285" applyNumberFormat="1" applyFont="1" applyFill="1" applyBorder="1" applyAlignment="1">
      <alignment horizontal="left" wrapText="1"/>
    </xf>
    <xf numFmtId="4" fontId="25" fillId="7" borderId="4" xfId="285" applyNumberFormat="1" applyFont="1" applyFill="1" applyBorder="1" applyAlignment="1">
      <alignment horizontal="left" wrapText="1"/>
    </xf>
    <xf numFmtId="4" fontId="25" fillId="7" borderId="1" xfId="285" applyNumberFormat="1" applyFont="1" applyFill="1" applyBorder="1" applyAlignment="1">
      <alignment horizontal="left" wrapText="1"/>
    </xf>
    <xf numFmtId="4" fontId="25" fillId="7" borderId="1" xfId="285" applyNumberFormat="1" applyFont="1" applyFill="1" applyBorder="1" applyAlignment="1">
      <alignment horizontal="left" vertical="center" wrapText="1"/>
    </xf>
    <xf numFmtId="4" fontId="25" fillId="7" borderId="1" xfId="285" applyNumberFormat="1" applyFont="1" applyFill="1" applyBorder="1" applyAlignment="1">
      <alignment horizontal="left" vertical="center"/>
    </xf>
    <xf numFmtId="4" fontId="6" fillId="7" borderId="1" xfId="285" applyNumberFormat="1" applyFont="1" applyFill="1" applyBorder="1" applyAlignment="1">
      <alignment wrapText="1"/>
    </xf>
    <xf numFmtId="4" fontId="5" fillId="7" borderId="2" xfId="285" applyNumberFormat="1" applyFont="1" applyFill="1" applyBorder="1" applyAlignment="1">
      <alignment horizontal="center" vertical="center" wrapText="1"/>
    </xf>
    <xf numFmtId="4" fontId="5" fillId="7" borderId="13" xfId="285" applyNumberFormat="1" applyFont="1" applyFill="1" applyBorder="1" applyAlignment="1">
      <alignment horizontal="center" vertical="center" wrapText="1"/>
    </xf>
    <xf numFmtId="4" fontId="6" fillId="7" borderId="4" xfId="285" applyNumberFormat="1" applyFont="1" applyFill="1" applyBorder="1" applyAlignment="1">
      <alignment horizontal="center" vertical="center" wrapText="1"/>
    </xf>
    <xf numFmtId="4" fontId="4" fillId="0" borderId="0"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6" fillId="0" borderId="11" xfId="0" applyNumberFormat="1" applyFont="1" applyBorder="1" applyAlignment="1">
      <alignment vertical="center" wrapText="1"/>
    </xf>
    <xf numFmtId="4" fontId="6" fillId="0" borderId="3" xfId="0" applyNumberFormat="1" applyFont="1" applyBorder="1" applyAlignment="1">
      <alignment vertical="center" wrapText="1"/>
    </xf>
    <xf numFmtId="4" fontId="5" fillId="0" borderId="11" xfId="0" applyNumberFormat="1" applyFont="1" applyBorder="1" applyAlignment="1">
      <alignment horizontal="center" vertical="center" wrapText="1"/>
    </xf>
    <xf numFmtId="4" fontId="5" fillId="0" borderId="3" xfId="0" applyNumberFormat="1" applyFont="1" applyBorder="1" applyAlignment="1">
      <alignment horizontal="center" vertical="center" wrapText="1"/>
    </xf>
    <xf numFmtId="4" fontId="6" fillId="0" borderId="5" xfId="0" applyNumberFormat="1" applyFont="1" applyBorder="1" applyAlignment="1">
      <alignment horizontal="center" vertical="center" wrapText="1"/>
    </xf>
    <xf numFmtId="4" fontId="0" fillId="0" borderId="3"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13"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4" fontId="6" fillId="0" borderId="4" xfId="0" applyNumberFormat="1" applyFont="1" applyBorder="1" applyAlignment="1">
      <alignment vertical="center" wrapText="1"/>
    </xf>
    <xf numFmtId="4" fontId="1" fillId="10" borderId="5" xfId="0" applyNumberFormat="1" applyFont="1" applyFill="1" applyBorder="1" applyAlignment="1">
      <alignment horizontal="left" vertical="center" wrapText="1"/>
    </xf>
    <xf numFmtId="4" fontId="1" fillId="10" borderId="11" xfId="0" applyNumberFormat="1" applyFont="1" applyFill="1" applyBorder="1" applyAlignment="1">
      <alignment horizontal="left" vertical="center" wrapText="1"/>
    </xf>
    <xf numFmtId="4" fontId="0" fillId="0" borderId="11" xfId="0" applyNumberFormat="1" applyBorder="1" applyAlignment="1">
      <alignment horizontal="left" vertical="center" wrapText="1"/>
    </xf>
    <xf numFmtId="49" fontId="1" fillId="5" borderId="5" xfId="0" applyNumberFormat="1" applyFont="1" applyFill="1" applyBorder="1" applyAlignment="1">
      <alignment horizontal="center" vertical="center" wrapText="1"/>
    </xf>
    <xf numFmtId="49" fontId="1" fillId="5" borderId="11"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4" fontId="1" fillId="10" borderId="5" xfId="0" applyNumberFormat="1" applyFont="1" applyFill="1" applyBorder="1" applyAlignment="1">
      <alignment horizontal="center" vertical="center" wrapText="1"/>
    </xf>
    <xf numFmtId="4" fontId="1" fillId="10" borderId="11" xfId="0" applyNumberFormat="1" applyFont="1" applyFill="1" applyBorder="1" applyAlignment="1">
      <alignment horizontal="center" vertical="center" wrapText="1"/>
    </xf>
    <xf numFmtId="4" fontId="1" fillId="10" borderId="3" xfId="0" applyNumberFormat="1"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3" xfId="0" applyFont="1" applyFill="1" applyBorder="1" applyAlignment="1">
      <alignment horizontal="center" vertical="center" wrapText="1"/>
    </xf>
    <xf numFmtId="4" fontId="1" fillId="0" borderId="0" xfId="0" applyNumberFormat="1" applyFont="1" applyAlignment="1">
      <alignment horizontal="center" vertical="center" wrapText="1"/>
    </xf>
    <xf numFmtId="4" fontId="1" fillId="0" borderId="0" xfId="0" applyNumberFormat="1" applyFont="1" applyBorder="1" applyAlignment="1">
      <alignment horizontal="left" vertical="center" wrapText="1"/>
    </xf>
    <xf numFmtId="4" fontId="0" fillId="0" borderId="0" xfId="0" quotePrefix="1" applyNumberFormat="1" applyFont="1" applyAlignment="1">
      <alignment horizontal="left" vertical="center" wrapText="1"/>
    </xf>
    <xf numFmtId="4" fontId="0" fillId="0" borderId="0" xfId="0" applyNumberFormat="1" applyFont="1" applyAlignment="1">
      <alignment horizontal="left" vertical="center" wrapText="1"/>
    </xf>
    <xf numFmtId="4" fontId="1" fillId="2" borderId="14" xfId="0" applyNumberFormat="1" applyFont="1" applyFill="1" applyBorder="1" applyAlignment="1">
      <alignment horizontal="center" vertical="center" wrapText="1"/>
    </xf>
    <xf numFmtId="4" fontId="1" fillId="2" borderId="8" xfId="0" applyNumberFormat="1" applyFont="1" applyFill="1" applyBorder="1" applyAlignment="1">
      <alignment horizontal="center" vertical="center" wrapText="1"/>
    </xf>
    <xf numFmtId="4" fontId="0" fillId="0" borderId="5" xfId="0" applyNumberFormat="1" applyFont="1" applyBorder="1" applyAlignment="1">
      <alignment horizontal="left" vertical="center" wrapText="1"/>
    </xf>
    <xf numFmtId="4" fontId="0" fillId="0" borderId="11" xfId="0" applyNumberFormat="1" applyFont="1" applyBorder="1" applyAlignment="1">
      <alignment horizontal="left" vertical="center" wrapText="1"/>
    </xf>
    <xf numFmtId="4" fontId="0" fillId="0" borderId="3" xfId="0" applyNumberFormat="1" applyFont="1" applyBorder="1" applyAlignment="1">
      <alignment horizontal="left" vertical="center" wrapText="1"/>
    </xf>
    <xf numFmtId="4" fontId="16" fillId="0" borderId="5" xfId="0" applyNumberFormat="1" applyFont="1" applyBorder="1" applyAlignment="1">
      <alignment horizontal="center" vertical="center" wrapText="1"/>
    </xf>
    <xf numFmtId="4" fontId="16" fillId="0" borderId="11" xfId="0" applyNumberFormat="1" applyFont="1" applyBorder="1" applyAlignment="1">
      <alignment horizontal="center" vertical="center" wrapText="1"/>
    </xf>
    <xf numFmtId="4" fontId="16" fillId="0" borderId="3" xfId="0" applyNumberFormat="1" applyFont="1" applyBorder="1" applyAlignment="1">
      <alignment horizontal="center" vertical="center" wrapText="1"/>
    </xf>
    <xf numFmtId="4" fontId="0" fillId="0" borderId="5" xfId="0" applyNumberFormat="1" applyFont="1" applyBorder="1" applyAlignment="1">
      <alignment horizontal="center" vertical="center" wrapText="1"/>
    </xf>
    <xf numFmtId="4" fontId="0" fillId="0" borderId="11"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4" fontId="1" fillId="0" borderId="11"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0" fillId="0" borderId="0" xfId="0" applyNumberFormat="1" applyFont="1" applyAlignment="1">
      <alignment vertical="center" wrapText="1"/>
    </xf>
    <xf numFmtId="4" fontId="0" fillId="0" borderId="0" xfId="0" applyNumberFormat="1" applyFont="1" applyBorder="1" applyAlignment="1">
      <alignment horizontal="left" vertical="center" wrapText="1"/>
    </xf>
    <xf numFmtId="4" fontId="6" fillId="0" borderId="13" xfId="0" applyNumberFormat="1" applyFont="1" applyBorder="1" applyAlignment="1">
      <alignment vertical="center" wrapText="1"/>
    </xf>
    <xf numFmtId="4" fontId="6" fillId="0" borderId="1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vertical="center" wrapText="1"/>
    </xf>
    <xf numFmtId="0" fontId="5" fillId="0" borderId="2"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4" fontId="5" fillId="0" borderId="2" xfId="0" applyNumberFormat="1" applyFont="1" applyFill="1" applyBorder="1" applyAlignment="1">
      <alignment horizontal="center" vertical="center" wrapText="1"/>
    </xf>
    <xf numFmtId="4" fontId="6" fillId="0" borderId="13" xfId="0" applyNumberFormat="1" applyFont="1" applyFill="1" applyBorder="1" applyAlignment="1">
      <alignment vertical="center" wrapText="1"/>
    </xf>
    <xf numFmtId="4" fontId="5" fillId="0" borderId="13"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4" fontId="0" fillId="9"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4" fontId="0" fillId="8" borderId="1" xfId="0" applyNumberFormat="1" applyFont="1" applyFill="1" applyBorder="1" applyAlignment="1">
      <alignment horizontal="center" vertical="center" wrapText="1"/>
    </xf>
    <xf numFmtId="4" fontId="5" fillId="8" borderId="5" xfId="0" applyNumberFormat="1" applyFont="1" applyFill="1" applyBorder="1" applyAlignment="1">
      <alignment horizontal="center" vertical="center" wrapText="1"/>
    </xf>
    <xf numFmtId="4" fontId="0" fillId="8" borderId="5" xfId="0" applyNumberFormat="1" applyFont="1" applyFill="1" applyBorder="1" applyAlignment="1">
      <alignment horizontal="center" vertical="center" wrapText="1"/>
    </xf>
    <xf numFmtId="165" fontId="5" fillId="8" borderId="3" xfId="0" applyNumberFormat="1" applyFont="1" applyFill="1" applyBorder="1" applyAlignment="1">
      <alignment horizontal="center" vertical="center" wrapText="1"/>
    </xf>
    <xf numFmtId="165" fontId="0" fillId="8" borderId="3"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 fontId="0" fillId="3" borderId="1" xfId="0" applyNumberFormat="1" applyFont="1" applyFill="1" applyBorder="1" applyAlignment="1">
      <alignment horizontal="center" vertical="center" wrapText="1"/>
    </xf>
    <xf numFmtId="4" fontId="0" fillId="0" borderId="0" xfId="285" applyNumberFormat="1" applyFont="1" applyAlignment="1">
      <alignment horizontal="left" vertical="center" wrapText="1"/>
    </xf>
    <xf numFmtId="4" fontId="1" fillId="0" borderId="0" xfId="285" applyNumberFormat="1" applyFont="1" applyAlignment="1">
      <alignment horizontal="center" vertical="center" wrapText="1"/>
    </xf>
    <xf numFmtId="4" fontId="3" fillId="0" borderId="0" xfId="285" applyNumberFormat="1" applyFont="1" applyAlignment="1">
      <alignment horizontal="center" vertical="center" wrapText="1"/>
    </xf>
    <xf numFmtId="4" fontId="2" fillId="0" borderId="0" xfId="285" applyNumberFormat="1" applyFont="1" applyAlignment="1">
      <alignment vertical="center" wrapText="1"/>
    </xf>
    <xf numFmtId="4" fontId="2" fillId="0" borderId="0" xfId="285" applyNumberFormat="1" applyFont="1" applyAlignment="1">
      <alignment horizontal="center" vertical="center" wrapText="1"/>
    </xf>
    <xf numFmtId="4" fontId="5" fillId="0" borderId="1" xfId="285" applyNumberFormat="1" applyFont="1" applyBorder="1" applyAlignment="1">
      <alignment horizontal="center" vertical="center" wrapText="1"/>
    </xf>
    <xf numFmtId="4" fontId="3" fillId="10" borderId="5" xfId="285" applyNumberFormat="1" applyFont="1" applyFill="1" applyBorder="1" applyAlignment="1">
      <alignment horizontal="center" vertical="center" wrapText="1"/>
    </xf>
    <xf numFmtId="4" fontId="3" fillId="10" borderId="11" xfId="285" applyNumberFormat="1" applyFont="1" applyFill="1" applyBorder="1" applyAlignment="1">
      <alignment horizontal="center" vertical="center" wrapText="1"/>
    </xf>
    <xf numFmtId="0" fontId="8" fillId="0" borderId="1" xfId="285" applyFont="1" applyBorder="1" applyAlignment="1">
      <alignment horizontal="center" vertical="center" wrapText="1"/>
    </xf>
    <xf numFmtId="4" fontId="3" fillId="5" borderId="5" xfId="285" applyNumberFormat="1" applyFont="1" applyFill="1" applyBorder="1" applyAlignment="1">
      <alignment horizontal="center" vertical="center" wrapText="1"/>
    </xf>
    <xf numFmtId="4" fontId="3" fillId="5" borderId="11" xfId="285" applyNumberFormat="1" applyFont="1" applyFill="1" applyBorder="1" applyAlignment="1">
      <alignment horizontal="center" vertical="center" wrapText="1"/>
    </xf>
    <xf numFmtId="4" fontId="0" fillId="0" borderId="0" xfId="285" quotePrefix="1" applyNumberFormat="1" applyFont="1" applyAlignment="1">
      <alignment horizontal="left" vertical="center" wrapText="1"/>
    </xf>
    <xf numFmtId="4" fontId="8" fillId="0" borderId="1" xfId="285" applyNumberFormat="1" applyFont="1" applyBorder="1" applyAlignment="1">
      <alignment horizontal="center" vertical="center" wrapText="1"/>
    </xf>
    <xf numFmtId="4" fontId="8" fillId="0" borderId="2" xfId="285" applyNumberFormat="1" applyFont="1" applyBorder="1" applyAlignment="1">
      <alignment horizontal="center" vertical="center" wrapText="1"/>
    </xf>
    <xf numFmtId="4" fontId="0" fillId="0" borderId="13" xfId="0" applyNumberFormat="1" applyBorder="1" applyAlignment="1">
      <alignment horizontal="center" vertical="center" wrapText="1"/>
    </xf>
    <xf numFmtId="4" fontId="0" fillId="0" borderId="4" xfId="0" applyNumberFormat="1" applyBorder="1" applyAlignment="1">
      <alignment horizontal="center" vertical="center" wrapText="1"/>
    </xf>
    <xf numFmtId="0" fontId="9" fillId="0" borderId="0" xfId="285" applyFont="1" applyAlignment="1">
      <alignment vertical="center" wrapText="1"/>
    </xf>
    <xf numFmtId="4" fontId="9" fillId="0" borderId="1" xfId="285" applyNumberFormat="1" applyFont="1" applyBorder="1" applyAlignment="1">
      <alignment horizontal="center" vertical="center" wrapText="1"/>
    </xf>
    <xf numFmtId="4" fontId="9" fillId="0" borderId="1" xfId="285" applyNumberFormat="1" applyFont="1" applyBorder="1" applyAlignment="1">
      <alignment vertical="center" wrapText="1"/>
    </xf>
    <xf numFmtId="4" fontId="8" fillId="0" borderId="1" xfId="285" applyNumberFormat="1" applyFont="1" applyBorder="1" applyAlignment="1">
      <alignment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wrapText="1"/>
    </xf>
    <xf numFmtId="0" fontId="8" fillId="0" borderId="0" xfId="0" applyFont="1" applyFill="1" applyAlignment="1">
      <alignment horizontal="center" vertical="top"/>
    </xf>
  </cellXfs>
  <cellStyles count="294">
    <cellStyle name="Euro" xfId="1"/>
    <cellStyle name="Euro 2" xfId="2"/>
    <cellStyle name="Euro 2 2" xfId="3"/>
    <cellStyle name="Euro 3" xfId="4"/>
    <cellStyle name="Euro 4" xfId="5"/>
    <cellStyle name="Euro 4 2" xfId="6"/>
    <cellStyle name="Euro 5" xfId="7"/>
    <cellStyle name="Euro 6" xfId="8"/>
    <cellStyle name="Migliaia" xfId="9" builtinId="3"/>
    <cellStyle name="Migliaia [0]" xfId="10" builtinId="6"/>
    <cellStyle name="Migliaia [0] 2" xfId="11"/>
    <cellStyle name="Migliaia [0] 2 2" xfId="12"/>
    <cellStyle name="Migliaia [0] 2 2 2" xfId="13"/>
    <cellStyle name="Migliaia [0] 2 2 2 2" xfId="14"/>
    <cellStyle name="Migliaia [0] 2 2 2 2 2" xfId="15"/>
    <cellStyle name="Migliaia [0] 2 2 2 3" xfId="16"/>
    <cellStyle name="Migliaia [0] 2 2 3" xfId="17"/>
    <cellStyle name="Migliaia [0] 2 2 3 2" xfId="18"/>
    <cellStyle name="Migliaia [0] 2 2 4" xfId="19"/>
    <cellStyle name="Migliaia [0] 2 3" xfId="20"/>
    <cellStyle name="Migliaia [0] 2 3 2" xfId="21"/>
    <cellStyle name="Migliaia [0] 2 3 2 2" xfId="22"/>
    <cellStyle name="Migliaia [0] 2 3 3" xfId="23"/>
    <cellStyle name="Migliaia [0] 2 4" xfId="24"/>
    <cellStyle name="Migliaia [0] 2 4 2" xfId="25"/>
    <cellStyle name="Migliaia [0] 2 5" xfId="26"/>
    <cellStyle name="Migliaia [0] 3" xfId="27"/>
    <cellStyle name="Migliaia [0] 3 2" xfId="28"/>
    <cellStyle name="Migliaia [0] 3 2 2" xfId="29"/>
    <cellStyle name="Migliaia [0] 3 2 2 2" xfId="30"/>
    <cellStyle name="Migliaia [0] 3 2 3" xfId="31"/>
    <cellStyle name="Migliaia [0] 3 3" xfId="32"/>
    <cellStyle name="Migliaia [0] 3 3 2" xfId="33"/>
    <cellStyle name="Migliaia [0] 3 4" xfId="34"/>
    <cellStyle name="Migliaia [0] 4" xfId="35"/>
    <cellStyle name="Migliaia [0] 4 2" xfId="36"/>
    <cellStyle name="Migliaia [0] 4 2 2" xfId="37"/>
    <cellStyle name="Migliaia [0] 4 2 2 2" xfId="38"/>
    <cellStyle name="Migliaia [0] 4 2 3" xfId="39"/>
    <cellStyle name="Migliaia [0] 4 3" xfId="40"/>
    <cellStyle name="Migliaia [0] 4 3 2" xfId="41"/>
    <cellStyle name="Migliaia [0] 4 4" xfId="42"/>
    <cellStyle name="Migliaia [0] 5" xfId="43"/>
    <cellStyle name="Migliaia [0] 5 2" xfId="44"/>
    <cellStyle name="Migliaia [0] 5 2 2" xfId="45"/>
    <cellStyle name="Migliaia [0] 5 2 2 2" xfId="46"/>
    <cellStyle name="Migliaia [0] 5 2 3" xfId="47"/>
    <cellStyle name="Migliaia [0] 5 3" xfId="48"/>
    <cellStyle name="Migliaia [0] 5 3 2" xfId="49"/>
    <cellStyle name="Migliaia [0] 5 4" xfId="50"/>
    <cellStyle name="Migliaia [0] 6" xfId="51"/>
    <cellStyle name="Migliaia [0] 6 2" xfId="52"/>
    <cellStyle name="Migliaia [0] 6 2 2" xfId="53"/>
    <cellStyle name="Migliaia [0] 6 2 2 2" xfId="54"/>
    <cellStyle name="Migliaia [0] 6 2 3" xfId="55"/>
    <cellStyle name="Migliaia [0] 6 3" xfId="56"/>
    <cellStyle name="Migliaia [0] 6 3 2" xfId="57"/>
    <cellStyle name="Migliaia [0] 6 4" xfId="58"/>
    <cellStyle name="Migliaia [0] 7" xfId="59"/>
    <cellStyle name="Migliaia [0] 7 2" xfId="60"/>
    <cellStyle name="Migliaia [0] 7 2 2" xfId="61"/>
    <cellStyle name="Migliaia [0] 7 3" xfId="62"/>
    <cellStyle name="Migliaia [0] 8" xfId="63"/>
    <cellStyle name="Migliaia [0] 8 2" xfId="64"/>
    <cellStyle name="Migliaia [0] 8 2 2" xfId="65"/>
    <cellStyle name="Migliaia [0] 9" xfId="66"/>
    <cellStyle name="Migliaia 10" xfId="67"/>
    <cellStyle name="Migliaia 10 2" xfId="68"/>
    <cellStyle name="Migliaia 10 2 2" xfId="69"/>
    <cellStyle name="Migliaia 10 2 2 2" xfId="70"/>
    <cellStyle name="Migliaia 10 2 3" xfId="71"/>
    <cellStyle name="Migliaia 10 3" xfId="72"/>
    <cellStyle name="Migliaia 10 3 2" xfId="73"/>
    <cellStyle name="Migliaia 10 4" xfId="74"/>
    <cellStyle name="Migliaia 11" xfId="75"/>
    <cellStyle name="Migliaia 11 2" xfId="76"/>
    <cellStyle name="Migliaia 11 2 2" xfId="77"/>
    <cellStyle name="Migliaia 11 2 2 2" xfId="78"/>
    <cellStyle name="Migliaia 11 2 3" xfId="79"/>
    <cellStyle name="Migliaia 11 3" xfId="80"/>
    <cellStyle name="Migliaia 11 3 2" xfId="81"/>
    <cellStyle name="Migliaia 11 4" xfId="82"/>
    <cellStyle name="Migliaia 12" xfId="83"/>
    <cellStyle name="Migliaia 12 2" xfId="84"/>
    <cellStyle name="Migliaia 12 2 2" xfId="85"/>
    <cellStyle name="Migliaia 12 2 2 2" xfId="86"/>
    <cellStyle name="Migliaia 12 2 3" xfId="87"/>
    <cellStyle name="Migliaia 12 3" xfId="88"/>
    <cellStyle name="Migliaia 12 3 2" xfId="89"/>
    <cellStyle name="Migliaia 12 4" xfId="90"/>
    <cellStyle name="Migliaia 13" xfId="91"/>
    <cellStyle name="Migliaia 13 2" xfId="92"/>
    <cellStyle name="Migliaia 13 2 2" xfId="93"/>
    <cellStyle name="Migliaia 13 2 2 2" xfId="94"/>
    <cellStyle name="Migliaia 13 2 3" xfId="95"/>
    <cellStyle name="Migliaia 13 3" xfId="96"/>
    <cellStyle name="Migliaia 13 3 2" xfId="97"/>
    <cellStyle name="Migliaia 13 4" xfId="98"/>
    <cellStyle name="Migliaia 14" xfId="99"/>
    <cellStyle name="Migliaia 14 2" xfId="100"/>
    <cellStyle name="Migliaia 14 2 2" xfId="101"/>
    <cellStyle name="Migliaia 14 2 2 2" xfId="102"/>
    <cellStyle name="Migliaia 14 2 3" xfId="103"/>
    <cellStyle name="Migliaia 14 3" xfId="104"/>
    <cellStyle name="Migliaia 14 3 2" xfId="105"/>
    <cellStyle name="Migliaia 14 4" xfId="106"/>
    <cellStyle name="Migliaia 15" xfId="107"/>
    <cellStyle name="Migliaia 15 2" xfId="108"/>
    <cellStyle name="Migliaia 15 2 2" xfId="109"/>
    <cellStyle name="Migliaia 15 2 2 2" xfId="110"/>
    <cellStyle name="Migliaia 15 2 3" xfId="111"/>
    <cellStyle name="Migliaia 15 3" xfId="112"/>
    <cellStyle name="Migliaia 15 3 2" xfId="113"/>
    <cellStyle name="Migliaia 15 4" xfId="114"/>
    <cellStyle name="Migliaia 16" xfId="115"/>
    <cellStyle name="Migliaia 16 2" xfId="116"/>
    <cellStyle name="Migliaia 16 2 2" xfId="117"/>
    <cellStyle name="Migliaia 16 2 2 2" xfId="118"/>
    <cellStyle name="Migliaia 16 2 3" xfId="119"/>
    <cellStyle name="Migliaia 16 3" xfId="120"/>
    <cellStyle name="Migliaia 16 3 2" xfId="121"/>
    <cellStyle name="Migliaia 16 4" xfId="122"/>
    <cellStyle name="Migliaia 17" xfId="123"/>
    <cellStyle name="Migliaia 17 2" xfId="124"/>
    <cellStyle name="Migliaia 17 2 2" xfId="125"/>
    <cellStyle name="Migliaia 17 2 2 2" xfId="126"/>
    <cellStyle name="Migliaia 17 2 3" xfId="127"/>
    <cellStyle name="Migliaia 17 3" xfId="128"/>
    <cellStyle name="Migliaia 17 3 2" xfId="129"/>
    <cellStyle name="Migliaia 17 4" xfId="130"/>
    <cellStyle name="Migliaia 18" xfId="131"/>
    <cellStyle name="Migliaia 18 2" xfId="132"/>
    <cellStyle name="Migliaia 18 2 2" xfId="133"/>
    <cellStyle name="Migliaia 18 2 2 2" xfId="134"/>
    <cellStyle name="Migliaia 18 2 3" xfId="135"/>
    <cellStyle name="Migliaia 18 3" xfId="136"/>
    <cellStyle name="Migliaia 18 3 2" xfId="137"/>
    <cellStyle name="Migliaia 18 4" xfId="138"/>
    <cellStyle name="Migliaia 19" xfId="139"/>
    <cellStyle name="Migliaia 19 2" xfId="140"/>
    <cellStyle name="Migliaia 19 2 2" xfId="141"/>
    <cellStyle name="Migliaia 19 2 2 2" xfId="142"/>
    <cellStyle name="Migliaia 19 2 3" xfId="143"/>
    <cellStyle name="Migliaia 19 3" xfId="144"/>
    <cellStyle name="Migliaia 19 3 2" xfId="145"/>
    <cellStyle name="Migliaia 19 4" xfId="146"/>
    <cellStyle name="Migliaia 2" xfId="147"/>
    <cellStyle name="Migliaia 2 2" xfId="148"/>
    <cellStyle name="Migliaia 2 2 2" xfId="149"/>
    <cellStyle name="Migliaia 2 2 2 2" xfId="150"/>
    <cellStyle name="Migliaia 2 2 2 2 2" xfId="151"/>
    <cellStyle name="Migliaia 2 2 2 3" xfId="152"/>
    <cellStyle name="Migliaia 2 2 3" xfId="153"/>
    <cellStyle name="Migliaia 2 2 3 2" xfId="154"/>
    <cellStyle name="Migliaia 2 2 4" xfId="155"/>
    <cellStyle name="Migliaia 2 3" xfId="156"/>
    <cellStyle name="Migliaia 2 3 2" xfId="157"/>
    <cellStyle name="Migliaia 2 3 2 2" xfId="158"/>
    <cellStyle name="Migliaia 2 3 2 2 2" xfId="159"/>
    <cellStyle name="Migliaia 2 3 2 3" xfId="160"/>
    <cellStyle name="Migliaia 2 3 3" xfId="161"/>
    <cellStyle name="Migliaia 2 3 3 2" xfId="162"/>
    <cellStyle name="Migliaia 2 3 4" xfId="163"/>
    <cellStyle name="Migliaia 2 4" xfId="164"/>
    <cellStyle name="Migliaia 2 4 2" xfId="165"/>
    <cellStyle name="Migliaia 2 4 2 2" xfId="166"/>
    <cellStyle name="Migliaia 2 4 2 2 2" xfId="167"/>
    <cellStyle name="Migliaia 2 4 2 3" xfId="168"/>
    <cellStyle name="Migliaia 2 4 3" xfId="169"/>
    <cellStyle name="Migliaia 2 4 3 2" xfId="170"/>
    <cellStyle name="Migliaia 2 4 4" xfId="171"/>
    <cellStyle name="Migliaia 2 5" xfId="172"/>
    <cellStyle name="Migliaia 2 5 2" xfId="173"/>
    <cellStyle name="Migliaia 2 5 2 2" xfId="174"/>
    <cellStyle name="Migliaia 2 5 3" xfId="175"/>
    <cellStyle name="Migliaia 2 6" xfId="176"/>
    <cellStyle name="Migliaia 2 6 2" xfId="177"/>
    <cellStyle name="Migliaia 2 7" xfId="178"/>
    <cellStyle name="Migliaia 20" xfId="179"/>
    <cellStyle name="Migliaia 20 2" xfId="180"/>
    <cellStyle name="Migliaia 20 2 2" xfId="181"/>
    <cellStyle name="Migliaia 20 2 2 2" xfId="182"/>
    <cellStyle name="Migliaia 20 2 3" xfId="183"/>
    <cellStyle name="Migliaia 20 3" xfId="184"/>
    <cellStyle name="Migliaia 20 3 2" xfId="185"/>
    <cellStyle name="Migliaia 20 4" xfId="186"/>
    <cellStyle name="Migliaia 21" xfId="187"/>
    <cellStyle name="Migliaia 21 2" xfId="188"/>
    <cellStyle name="Migliaia 21 2 2" xfId="189"/>
    <cellStyle name="Migliaia 21 2 2 2" xfId="190"/>
    <cellStyle name="Migliaia 21 2 3" xfId="191"/>
    <cellStyle name="Migliaia 21 3" xfId="192"/>
    <cellStyle name="Migliaia 21 3 2" xfId="193"/>
    <cellStyle name="Migliaia 21 4" xfId="194"/>
    <cellStyle name="Migliaia 22" xfId="195"/>
    <cellStyle name="Migliaia 22 2" xfId="196"/>
    <cellStyle name="Migliaia 22 2 2" xfId="197"/>
    <cellStyle name="Migliaia 22 2 2 2" xfId="198"/>
    <cellStyle name="Migliaia 22 2 3" xfId="199"/>
    <cellStyle name="Migliaia 22 3" xfId="200"/>
    <cellStyle name="Migliaia 22 3 2" xfId="201"/>
    <cellStyle name="Migliaia 22 4" xfId="202"/>
    <cellStyle name="Migliaia 23" xfId="203"/>
    <cellStyle name="Migliaia 23 2" xfId="204"/>
    <cellStyle name="Migliaia 23 2 2" xfId="205"/>
    <cellStyle name="Migliaia 23 2 2 2" xfId="206"/>
    <cellStyle name="Migliaia 23 2 3" xfId="207"/>
    <cellStyle name="Migliaia 24" xfId="208"/>
    <cellStyle name="Migliaia 24 2" xfId="209"/>
    <cellStyle name="Migliaia 24 2 2" xfId="210"/>
    <cellStyle name="Migliaia 25" xfId="211"/>
    <cellStyle name="Migliaia 25 2" xfId="212"/>
    <cellStyle name="Migliaia 26" xfId="213"/>
    <cellStyle name="Migliaia 26 2" xfId="214"/>
    <cellStyle name="Migliaia 27" xfId="215"/>
    <cellStyle name="Migliaia 27 2" xfId="216"/>
    <cellStyle name="Migliaia 28" xfId="217"/>
    <cellStyle name="Migliaia 28 2" xfId="218"/>
    <cellStyle name="Migliaia 29" xfId="219"/>
    <cellStyle name="Migliaia 3" xfId="220"/>
    <cellStyle name="Migliaia 3 2" xfId="221"/>
    <cellStyle name="Migliaia 3 2 2" xfId="222"/>
    <cellStyle name="Migliaia 3 2 2 2" xfId="223"/>
    <cellStyle name="Migliaia 3 2 3" xfId="224"/>
    <cellStyle name="Migliaia 3 3" xfId="225"/>
    <cellStyle name="Migliaia 3 3 2" xfId="226"/>
    <cellStyle name="Migliaia 3 4" xfId="227"/>
    <cellStyle name="Migliaia 30" xfId="228"/>
    <cellStyle name="Migliaia 4" xfId="229"/>
    <cellStyle name="Migliaia 4 2" xfId="230"/>
    <cellStyle name="Migliaia 4 2 2" xfId="231"/>
    <cellStyle name="Migliaia 4 2 2 2" xfId="232"/>
    <cellStyle name="Migliaia 4 2 3" xfId="233"/>
    <cellStyle name="Migliaia 4 3" xfId="234"/>
    <cellStyle name="Migliaia 4 3 2" xfId="235"/>
    <cellStyle name="Migliaia 4 4" xfId="236"/>
    <cellStyle name="Migliaia 5" xfId="237"/>
    <cellStyle name="Migliaia 5 2" xfId="238"/>
    <cellStyle name="Migliaia 5 2 2" xfId="239"/>
    <cellStyle name="Migliaia 5 2 2 2" xfId="240"/>
    <cellStyle name="Migliaia 5 2 3" xfId="241"/>
    <cellStyle name="Migliaia 5 3" xfId="242"/>
    <cellStyle name="Migliaia 5 3 2" xfId="243"/>
    <cellStyle name="Migliaia 5 4" xfId="244"/>
    <cellStyle name="Migliaia 6" xfId="245"/>
    <cellStyle name="Migliaia 6 2" xfId="246"/>
    <cellStyle name="Migliaia 6 2 2" xfId="247"/>
    <cellStyle name="Migliaia 6 2 2 2" xfId="248"/>
    <cellStyle name="Migliaia 6 2 3" xfId="249"/>
    <cellStyle name="Migliaia 6 3" xfId="250"/>
    <cellStyle name="Migliaia 6 3 2" xfId="251"/>
    <cellStyle name="Migliaia 6 4" xfId="252"/>
    <cellStyle name="Migliaia 7" xfId="253"/>
    <cellStyle name="Migliaia 7 2" xfId="254"/>
    <cellStyle name="Migliaia 7 2 2" xfId="255"/>
    <cellStyle name="Migliaia 7 2 2 2" xfId="256"/>
    <cellStyle name="Migliaia 7 2 2 2 2" xfId="257"/>
    <cellStyle name="Migliaia 7 2 2 3" xfId="258"/>
    <cellStyle name="Migliaia 7 2 3" xfId="259"/>
    <cellStyle name="Migliaia 7 2 3 2" xfId="260"/>
    <cellStyle name="Migliaia 7 2 4" xfId="261"/>
    <cellStyle name="Migliaia 7 3" xfId="262"/>
    <cellStyle name="Migliaia 7 3 2" xfId="263"/>
    <cellStyle name="Migliaia 7 3 2 2" xfId="264"/>
    <cellStyle name="Migliaia 7 3 3" xfId="265"/>
    <cellStyle name="Migliaia 7 4" xfId="266"/>
    <cellStyle name="Migliaia 7 4 2" xfId="267"/>
    <cellStyle name="Migliaia 7 5" xfId="268"/>
    <cellStyle name="Migliaia 8" xfId="269"/>
    <cellStyle name="Migliaia 8 2" xfId="270"/>
    <cellStyle name="Migliaia 8 2 2" xfId="271"/>
    <cellStyle name="Migliaia 8 2 2 2" xfId="272"/>
    <cellStyle name="Migliaia 8 2 3" xfId="273"/>
    <cellStyle name="Migliaia 8 3" xfId="274"/>
    <cellStyle name="Migliaia 8 3 2" xfId="275"/>
    <cellStyle name="Migliaia 8 4" xfId="276"/>
    <cellStyle name="Migliaia 9" xfId="277"/>
    <cellStyle name="Migliaia 9 2" xfId="278"/>
    <cellStyle name="Migliaia 9 2 2" xfId="279"/>
    <cellStyle name="Migliaia 9 2 2 2" xfId="280"/>
    <cellStyle name="Migliaia 9 2 3" xfId="281"/>
    <cellStyle name="Migliaia 9 3" xfId="282"/>
    <cellStyle name="Migliaia 9 3 2" xfId="283"/>
    <cellStyle name="Migliaia 9 4" xfId="284"/>
    <cellStyle name="Normale" xfId="0" builtinId="0"/>
    <cellStyle name="Normale 2" xfId="285"/>
    <cellStyle name="Normale 2 2" xfId="286"/>
    <cellStyle name="Normale 2 3" xfId="287"/>
    <cellStyle name="Normale 2 4" xfId="288"/>
    <cellStyle name="Normale 3" xfId="289"/>
    <cellStyle name="Percentuale 2" xfId="290"/>
    <cellStyle name="Percentuale 3" xfId="291"/>
    <cellStyle name="Valuta 2" xfId="292"/>
    <cellStyle name="Valuta 3"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inio.provincia.mantova.it\dfs\Users\righir\Downloads\Triennale%2023-25_lavo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a A"/>
      <sheetName val="Scheda B"/>
      <sheetName val="Scheda C"/>
      <sheetName val="Scheda D"/>
      <sheetName val="Scheda E"/>
      <sheetName val="Scheda F"/>
      <sheetName val="alienazioni"/>
    </sheetNames>
    <sheetDataSet>
      <sheetData sheetId="0" refreshError="1"/>
      <sheetData sheetId="1" refreshError="1"/>
      <sheetData sheetId="2" refreshError="1"/>
      <sheetData sheetId="3" refreshError="1">
        <row r="11">
          <cell r="E11" t="str">
            <v xml:space="preserve">Luca Bondesani </v>
          </cell>
          <cell r="N11" t="str">
            <v>S.P. ex  S.S. n°413 "Romana" - Intervento di Ristrutturazione Antisismica del tratto golenale del Ponte sul fiume Po in Comune di San Benedetto Po</v>
          </cell>
          <cell r="P11">
            <v>14250000</v>
          </cell>
          <cell r="T11">
            <v>14250000</v>
          </cell>
        </row>
        <row r="12">
          <cell r="E12" t="str">
            <v>Antonio Covino</v>
          </cell>
          <cell r="N12" t="str">
            <v>Riqualificazione mediante nuova Rotatoria dell'incrocio tra la SP n. 7 e la ex SS n. 236 in loc. Contino</v>
          </cell>
          <cell r="P12">
            <v>1175000</v>
          </cell>
          <cell r="T12">
            <v>1175000</v>
          </cell>
        </row>
        <row r="13">
          <cell r="E13" t="str">
            <v xml:space="preserve">Alessia Ferrarini </v>
          </cell>
          <cell r="N13" t="str">
            <v>Riqualificazione mediante nuova Rotatoria dell'incrocio tra la SP n. 50 con Viale Lenin in Suzzara</v>
          </cell>
          <cell r="P13">
            <v>1245000</v>
          </cell>
          <cell r="T13">
            <v>1245000</v>
          </cell>
        </row>
        <row r="14">
          <cell r="E14" t="str">
            <v>Verona Luca</v>
          </cell>
          <cell r="N14" t="str">
            <v>Riqualificazione mediante nuova intersezione sulla SP 16 via San Martino e realizzazione nuovo ingresso allevamento Bompieri in Comune di Ceresara</v>
          </cell>
          <cell r="P14">
            <v>420000</v>
          </cell>
          <cell r="T14">
            <v>420000</v>
          </cell>
        </row>
        <row r="15">
          <cell r="E15" t="str">
            <v xml:space="preserve">Antonio Covino </v>
          </cell>
          <cell r="N15" t="str">
            <v>PO.PE. Asse dell'Oltrepò:  completamento 1° lotto collegamento SP exSS 413 e SP exSS 496 . 3° stralcio.</v>
          </cell>
          <cell r="P15">
            <v>7500000</v>
          </cell>
          <cell r="T15">
            <v>7500000</v>
          </cell>
        </row>
        <row r="16">
          <cell r="E16" t="str">
            <v xml:space="preserve">Antonio Covino </v>
          </cell>
          <cell r="N16" t="str">
            <v>GRONDA NORD - Variante alle Ex SS 343 "Asolana" e 358 " di Castelnuovo". 2°  Lotto, 2° stralcio di collegamento tra loc. Fenilrosso e la SP 51 "Viadanese"</v>
          </cell>
          <cell r="P16">
            <v>7100000</v>
          </cell>
          <cell r="T16">
            <v>7100000</v>
          </cell>
        </row>
        <row r="17">
          <cell r="E17" t="str">
            <v>Antonio Covino</v>
          </cell>
          <cell r="N17" t="str">
            <v>Adeguamento della rotatoria di via Poggio Reale</v>
          </cell>
        </row>
        <row r="18">
          <cell r="E18" t="str">
            <v>Antonio Covino</v>
          </cell>
          <cell r="N18" t="str">
            <v xml:space="preserve">Ristrutturazione ponte sulla S.P. n.78 sul Fiume Oglio in Comune di Marcaria </v>
          </cell>
          <cell r="P18">
            <v>1564000</v>
          </cell>
          <cell r="T18">
            <v>1564000</v>
          </cell>
        </row>
        <row r="19">
          <cell r="E19" t="str">
            <v>Paolo Agosti</v>
          </cell>
          <cell r="N19" t="str">
            <v>S.P. 17 "Postumia" 2° lotto di riqualificazione dal Km. 5 +350 al Km. 6 +860 nei Comuni di GAZOLDO d/I e MARCARIA.</v>
          </cell>
          <cell r="P19">
            <v>2100000</v>
          </cell>
          <cell r="T19">
            <v>2100000</v>
          </cell>
        </row>
        <row r="20">
          <cell r="N20" t="str">
            <v>Rete stradale della Provincia di Mantova: Interventi di messa in sicurezza del corpo stradale - 1° 2°3°4°5° Reparto Stradale - Anno - 2023</v>
          </cell>
          <cell r="P20">
            <v>1000000</v>
          </cell>
          <cell r="T20">
            <v>1000000</v>
          </cell>
        </row>
        <row r="21">
          <cell r="E21" t="str">
            <v>Barbara Bresciani</v>
          </cell>
          <cell r="N21" t="str">
            <v>interventi di manutenzione straordinaria dell'impalcato del ponte sulla SP n.44 sul Fiume Secchia in località Bondanello di Moglia, per il ripristino della capacità portante</v>
          </cell>
          <cell r="P21">
            <v>1000000</v>
          </cell>
          <cell r="T21">
            <v>1000000</v>
          </cell>
        </row>
        <row r="22">
          <cell r="E22" t="str">
            <v>Barbara Bresciani</v>
          </cell>
          <cell r="N22" t="str">
            <v>intervento di manutenzione straordinaria del ponte sulla SP ex SS 420 sul canale Navarolo -  in Comune di Commessaggio per il ripristino della capacità portante</v>
          </cell>
          <cell r="P22">
            <v>900000</v>
          </cell>
          <cell r="T22">
            <v>900000</v>
          </cell>
        </row>
        <row r="23">
          <cell r="E23" t="str">
            <v>Barbara Bresciani</v>
          </cell>
          <cell r="N23" t="str">
            <v>intervento di manutenzione straordinaria del ponte sulla SP ex SS 420 sul canale Sabbioncelli in Comune di  Sabbioneta per il ripristino della capacità portante</v>
          </cell>
          <cell r="P23">
            <v>850000</v>
          </cell>
          <cell r="T23">
            <v>850000</v>
          </cell>
        </row>
        <row r="24">
          <cell r="E24" t="str">
            <v>Barbara Bresciani</v>
          </cell>
          <cell r="N24" t="str">
            <v xml:space="preserve">Ristrutturazione del ponte S.P. n. 33 sul canale Fissero-Tartarto in Comune di Roncoferraro  </v>
          </cell>
          <cell r="P24">
            <v>686000</v>
          </cell>
          <cell r="T24">
            <v>686000</v>
          </cell>
        </row>
        <row r="25">
          <cell r="E25" t="str">
            <v>Barbara Bresciani</v>
          </cell>
          <cell r="N25" t="str">
            <v xml:space="preserve">Ristrutturazione del ponte sulla S.P. n.80 sul canale Fissero Tartaro in Comune di Serravalle a Po </v>
          </cell>
          <cell r="P25">
            <v>675000</v>
          </cell>
          <cell r="T25">
            <v>675000</v>
          </cell>
        </row>
        <row r="26">
          <cell r="E26" t="str">
            <v xml:space="preserve">Giovanni La Torre </v>
          </cell>
          <cell r="N26" t="str">
            <v xml:space="preserve">Ristrutturazione del ponte sulla S.P. 33 sul Fiume Mincio in Comune di Ronforerraro - fraz. Governolo </v>
          </cell>
          <cell r="P26">
            <v>1100000</v>
          </cell>
          <cell r="T26">
            <v>1100000</v>
          </cell>
        </row>
        <row r="27">
          <cell r="E27" t="str">
            <v xml:space="preserve">Giovanni La Torre </v>
          </cell>
          <cell r="N27" t="str">
            <v>Ristrutturazione del ponte sulla S.P. 28 sul canale Diversivo in Comune di Mantova - fraz. Virgiliana</v>
          </cell>
          <cell r="P27">
            <v>989254</v>
          </cell>
          <cell r="T27">
            <v>989254</v>
          </cell>
        </row>
        <row r="28">
          <cell r="E28" t="str">
            <v>Barbara Bresciani</v>
          </cell>
          <cell r="N28" t="str">
            <v>Manutenzione straordinaria reparti stradali - DM 9 maggio 2022 - anno 2022</v>
          </cell>
          <cell r="P28">
            <v>704885.57</v>
          </cell>
          <cell r="T28">
            <v>704885.57</v>
          </cell>
        </row>
        <row r="29">
          <cell r="E29" t="str">
            <v>Giovanni La Torre</v>
          </cell>
          <cell r="N29" t="str">
            <v>Manutenzione straordinaria reparti stradali - DM 9 maggio 2022 - anno 2023</v>
          </cell>
          <cell r="P29">
            <v>775374.13</v>
          </cell>
          <cell r="T29">
            <v>775374.13</v>
          </cell>
        </row>
        <row r="30">
          <cell r="E30" t="str">
            <v>Tosi Tazio</v>
          </cell>
          <cell r="N30" t="str">
            <v>Interventi di manutenzione straordinaria, compresi ponti e viadotti, su strade di competenza provinciale - DM 29.05.2020 (L. 145/2018) - Anno 2023</v>
          </cell>
          <cell r="P30">
            <v>249781.03</v>
          </cell>
          <cell r="T30">
            <v>249781.03</v>
          </cell>
        </row>
        <row r="31">
          <cell r="E31" t="str">
            <v>Barbara Bresciani</v>
          </cell>
          <cell r="N31" t="str">
            <v xml:space="preserve">Interventi di manutenzione straordinaria sulle strade di competenza provinciale - 1^ LOTTO Anno 2023 </v>
          </cell>
          <cell r="P31">
            <v>2531759.12</v>
          </cell>
          <cell r="T31">
            <v>2531759.12</v>
          </cell>
        </row>
        <row r="32">
          <cell r="E32" t="str">
            <v>Paola Matricciani</v>
          </cell>
          <cell r="N32" t="str">
            <v xml:space="preserve">Inteventi di manutenzione straordinaria  sulle strade di competenza provinciale - Anno 2023 con sanzioni Autovelox </v>
          </cell>
        </row>
        <row r="33">
          <cell r="E33" t="str">
            <v>Barbara Bresciani</v>
          </cell>
          <cell r="N33" t="str">
            <v>Interventi di manutenzione straordinaria su strade di competenza provinciale - Anno 2023 - fondi DM 123/2020</v>
          </cell>
          <cell r="P33">
            <v>2279492.5699999998</v>
          </cell>
          <cell r="T33">
            <v>2279492.5699999998</v>
          </cell>
        </row>
        <row r="36">
          <cell r="N36" t="str">
            <v xml:space="preserve">Opere elettriche e di illuminazione del raccordo ferroviario Frassine-Valdaro </v>
          </cell>
          <cell r="P36">
            <v>780000</v>
          </cell>
          <cell r="T36">
            <v>780000</v>
          </cell>
        </row>
        <row r="37">
          <cell r="E37" t="str">
            <v>Gabriele Negrini</v>
          </cell>
          <cell r="N37" t="str">
            <v>Completamento del Porto di Valdaro</v>
          </cell>
          <cell r="P37">
            <v>800000</v>
          </cell>
          <cell r="T37">
            <v>800000</v>
          </cell>
        </row>
        <row r="38">
          <cell r="E38" t="str">
            <v>Anna Cerini</v>
          </cell>
          <cell r="P38">
            <v>148902.04</v>
          </cell>
          <cell r="T38">
            <v>148902.04</v>
          </cell>
        </row>
        <row r="63">
          <cell r="E63" t="str">
            <v xml:space="preserve">Isacco Vecchia </v>
          </cell>
          <cell r="N63" t="str">
            <v>Sede del centro l'impiego di Mantova: amplamento degli sportelli FRONT-OFFICE al piano rialzato</v>
          </cell>
          <cell r="P63">
            <v>650000</v>
          </cell>
          <cell r="T63">
            <v>650000</v>
          </cell>
        </row>
        <row r="64">
          <cell r="E64" t="str">
            <v>Isacco Vecchia</v>
          </cell>
          <cell r="N64" t="str">
            <v>Sede del centro l'impiego di Mantova: lavori di riqualificazione di impianti di illuminazione.</v>
          </cell>
          <cell r="P64">
            <v>290358.88</v>
          </cell>
          <cell r="T64">
            <v>290358.88</v>
          </cell>
        </row>
        <row r="65">
          <cell r="E65" t="str">
            <v>Angela Catalfamo</v>
          </cell>
          <cell r="N65" t="str">
            <v>Istituto Scolastico “Pietro Antonio Strozzi” Sede di Palidano di Gonzaga (MN): ampliamento sede scolastica</v>
          </cell>
          <cell r="P65">
            <v>400000</v>
          </cell>
          <cell r="T65">
            <v>400000</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topLeftCell="A4" zoomScaleNormal="100" workbookViewId="0">
      <selection activeCell="B15" sqref="B15"/>
    </sheetView>
  </sheetViews>
  <sheetFormatPr defaultRowHeight="13.2" x14ac:dyDescent="0.25"/>
  <cols>
    <col min="1" max="1" width="55.33203125" style="62" customWidth="1"/>
    <col min="2" max="4" width="16.6640625" style="62" customWidth="1"/>
    <col min="5" max="5" width="18.44140625" style="62" customWidth="1"/>
    <col min="6" max="6" width="14.44140625" style="62" customWidth="1"/>
    <col min="7" max="16384" width="8.88671875" style="62"/>
  </cols>
  <sheetData>
    <row r="1" spans="1:6" s="57" customFormat="1" ht="33" customHeight="1" x14ac:dyDescent="0.25">
      <c r="A1" s="402" t="s">
        <v>0</v>
      </c>
      <c r="B1" s="403"/>
      <c r="C1" s="403"/>
      <c r="D1" s="403"/>
      <c r="E1" s="403"/>
    </row>
    <row r="2" spans="1:6" s="58" customFormat="1" x14ac:dyDescent="0.25">
      <c r="A2" s="63"/>
      <c r="B2" s="63"/>
      <c r="C2" s="63"/>
      <c r="D2" s="63"/>
      <c r="E2" s="64"/>
    </row>
    <row r="3" spans="1:6" s="59" customFormat="1" ht="15.6" x14ac:dyDescent="0.3">
      <c r="A3" s="404" t="s">
        <v>1</v>
      </c>
      <c r="B3" s="404"/>
      <c r="C3" s="404"/>
      <c r="D3" s="404"/>
      <c r="E3" s="404"/>
    </row>
    <row r="4" spans="1:6" s="58" customFormat="1" x14ac:dyDescent="0.25">
      <c r="A4" s="65"/>
      <c r="B4" s="65"/>
      <c r="C4" s="65"/>
      <c r="D4" s="65"/>
      <c r="E4" s="65"/>
    </row>
    <row r="5" spans="1:6" s="60" customFormat="1" x14ac:dyDescent="0.25">
      <c r="A5" s="373"/>
      <c r="B5" s="405" t="s">
        <v>2</v>
      </c>
      <c r="C5" s="406"/>
      <c r="D5" s="406"/>
      <c r="E5" s="407"/>
    </row>
    <row r="6" spans="1:6" s="60" customFormat="1" x14ac:dyDescent="0.25">
      <c r="A6" s="374" t="s">
        <v>3</v>
      </c>
      <c r="B6" s="408" t="s">
        <v>4</v>
      </c>
      <c r="C6" s="409"/>
      <c r="D6" s="410"/>
      <c r="E6" s="400" t="s">
        <v>5</v>
      </c>
    </row>
    <row r="7" spans="1:6" s="60" customFormat="1" x14ac:dyDescent="0.25">
      <c r="A7" s="375"/>
      <c r="B7" s="376" t="s">
        <v>6</v>
      </c>
      <c r="C7" s="376" t="s">
        <v>7</v>
      </c>
      <c r="D7" s="376" t="s">
        <v>8</v>
      </c>
      <c r="E7" s="401"/>
      <c r="F7" s="377"/>
    </row>
    <row r="8" spans="1:6" s="60" customFormat="1" ht="25.5" customHeight="1" x14ac:dyDescent="0.25">
      <c r="A8" s="378" t="s">
        <v>9</v>
      </c>
      <c r="B8" s="379">
        <f>SUM('Scheda D'!AI11:AI49)</f>
        <v>59066074.770000003</v>
      </c>
      <c r="C8" s="379">
        <f>SUM('Scheda D'!AI51:AI67)</f>
        <v>22479872.949999999</v>
      </c>
      <c r="D8" s="379">
        <f>SUM('Scheda D'!AI69:AI96)</f>
        <v>61845693</v>
      </c>
      <c r="E8" s="379">
        <f>SUM(B8:D8)</f>
        <v>143391640.72</v>
      </c>
    </row>
    <row r="9" spans="1:6" s="60" customFormat="1" ht="24.75" customHeight="1" x14ac:dyDescent="0.25">
      <c r="A9" s="378" t="s">
        <v>10</v>
      </c>
      <c r="B9" s="379">
        <f>SUM('Scheda D'!AJ11:AJ49)</f>
        <v>0</v>
      </c>
      <c r="C9" s="379">
        <f>SUM('Scheda D'!AJ51:AJ67)</f>
        <v>0</v>
      </c>
      <c r="D9" s="379">
        <f>SUM('Scheda D'!AJ69:AJ96)</f>
        <v>4590000</v>
      </c>
      <c r="E9" s="379">
        <f>SUM(B9:D9)</f>
        <v>4590000</v>
      </c>
    </row>
    <row r="10" spans="1:6" s="60" customFormat="1" ht="24.75" customHeight="1" x14ac:dyDescent="0.25">
      <c r="A10" s="378" t="s">
        <v>11</v>
      </c>
      <c r="B10" s="380">
        <f>SUM('Scheda D'!AK11:AK49)</f>
        <v>775000</v>
      </c>
      <c r="C10" s="379">
        <f>SUM('Scheda D'!AK51:AK67)</f>
        <v>0</v>
      </c>
      <c r="D10" s="380">
        <f>SUM('Scheda D'!AK69:AK96)</f>
        <v>0</v>
      </c>
      <c r="E10" s="379">
        <f>SUM(B10:D10)</f>
        <v>775000</v>
      </c>
    </row>
    <row r="11" spans="1:6" s="60" customFormat="1" ht="23.25" customHeight="1" x14ac:dyDescent="0.25">
      <c r="A11" s="378" t="s">
        <v>12</v>
      </c>
      <c r="B11" s="174">
        <f>SUM('Scheda D'!AL11:AL49)</f>
        <v>4726200.33</v>
      </c>
      <c r="C11" s="381">
        <f>SUM('Scheda D'!AL51:AL67)</f>
        <v>1600000</v>
      </c>
      <c r="D11" s="382">
        <f>SUM('Scheda D'!AL69:AL96)</f>
        <v>1600000</v>
      </c>
      <c r="E11" s="379">
        <f>SUM(B11:D11)</f>
        <v>7926200.3300000001</v>
      </c>
    </row>
    <row r="12" spans="1:6" s="60" customFormat="1" ht="37.200000000000003" customHeight="1" x14ac:dyDescent="0.25">
      <c r="A12" s="378" t="s">
        <v>13</v>
      </c>
      <c r="B12" s="379">
        <f>SUM('Scheda D'!AM11:AM49)</f>
        <v>0</v>
      </c>
      <c r="C12" s="381">
        <f>SUM('Scheda D'!AM51:AM67)</f>
        <v>2625000</v>
      </c>
      <c r="D12" s="382">
        <f>SUM('Scheda D'!AM69:AM96)</f>
        <v>1895454.3</v>
      </c>
      <c r="E12" s="379">
        <f>SUM(B12:D12)</f>
        <v>4520454.3</v>
      </c>
    </row>
    <row r="13" spans="1:6" s="60" customFormat="1" ht="24" customHeight="1" x14ac:dyDescent="0.25">
      <c r="A13" s="378" t="s">
        <v>14</v>
      </c>
      <c r="B13" s="379"/>
      <c r="C13" s="381"/>
      <c r="D13" s="382"/>
      <c r="E13" s="379"/>
    </row>
    <row r="14" spans="1:6" s="60" customFormat="1" ht="24.75" customHeight="1" x14ac:dyDescent="0.25">
      <c r="A14" s="378" t="s">
        <v>15</v>
      </c>
      <c r="B14" s="383"/>
      <c r="C14" s="383"/>
      <c r="D14" s="383"/>
      <c r="E14" s="384"/>
    </row>
    <row r="15" spans="1:6" s="61" customFormat="1" ht="25.5" customHeight="1" x14ac:dyDescent="0.25">
      <c r="A15" s="378" t="s">
        <v>16</v>
      </c>
      <c r="B15" s="385">
        <f>SUM(B8:B14)</f>
        <v>64567275.100000001</v>
      </c>
      <c r="C15" s="385">
        <f>SUM(C8:C14)</f>
        <v>26704872.949999999</v>
      </c>
      <c r="D15" s="385">
        <f>SUM(D8:D14)</f>
        <v>69931147.299999997</v>
      </c>
      <c r="E15" s="385">
        <f>SUM(E8:E14)</f>
        <v>161203295.35000002</v>
      </c>
    </row>
    <row r="16" spans="1:6" s="60" customFormat="1" x14ac:dyDescent="0.25">
      <c r="A16" s="74"/>
      <c r="B16" s="21"/>
      <c r="C16" s="21"/>
      <c r="D16" s="21"/>
      <c r="E16" s="21"/>
    </row>
    <row r="17" spans="1:5" s="60" customFormat="1" x14ac:dyDescent="0.25">
      <c r="A17" s="74"/>
      <c r="B17" s="21"/>
      <c r="C17" s="21"/>
      <c r="D17" s="21"/>
      <c r="E17" s="21"/>
    </row>
    <row r="18" spans="1:5" s="60" customFormat="1" x14ac:dyDescent="0.25">
      <c r="A18" s="74"/>
      <c r="D18" s="411" t="s">
        <v>17</v>
      </c>
      <c r="E18" s="411"/>
    </row>
    <row r="19" spans="1:5" s="60" customFormat="1" x14ac:dyDescent="0.25">
      <c r="A19" s="76"/>
      <c r="D19" s="412" t="s">
        <v>18</v>
      </c>
      <c r="E19" s="412"/>
    </row>
    <row r="20" spans="1:5" s="60" customFormat="1" x14ac:dyDescent="0.25">
      <c r="A20" s="76"/>
      <c r="D20" s="77"/>
      <c r="E20" s="77"/>
    </row>
    <row r="21" spans="1:5" s="58" customFormat="1" x14ac:dyDescent="0.25">
      <c r="A21" s="78"/>
    </row>
    <row r="22" spans="1:5" s="58" customFormat="1" ht="16.5" customHeight="1" x14ac:dyDescent="0.25">
      <c r="A22" s="399"/>
      <c r="B22" s="399"/>
      <c r="C22" s="399"/>
      <c r="D22" s="399"/>
      <c r="E22" s="399"/>
    </row>
    <row r="23" spans="1:5" x14ac:dyDescent="0.25">
      <c r="B23" s="386"/>
      <c r="C23" s="386"/>
      <c r="D23" s="386"/>
      <c r="E23" s="386"/>
    </row>
    <row r="24" spans="1:5" hidden="1" x14ac:dyDescent="0.25">
      <c r="E24" s="386"/>
    </row>
    <row r="25" spans="1:5" ht="15" hidden="1" x14ac:dyDescent="0.25">
      <c r="A25" s="387" t="s">
        <v>19</v>
      </c>
      <c r="B25" s="388">
        <f>+B15-'Scheda D'!Q97</f>
        <v>0</v>
      </c>
      <c r="C25" s="388">
        <f>+C15-'Scheda D'!R97</f>
        <v>0</v>
      </c>
      <c r="D25" s="388">
        <f>+D15-'Scheda D'!S97</f>
        <v>0</v>
      </c>
      <c r="E25" s="389">
        <f>SUM('Scheda D'!AI97:AO97)</f>
        <v>161203295.34999999</v>
      </c>
    </row>
    <row r="26" spans="1:5" hidden="1" x14ac:dyDescent="0.25">
      <c r="E26" s="389">
        <f>+E15-E25</f>
        <v>0</v>
      </c>
    </row>
    <row r="28" spans="1:5" x14ac:dyDescent="0.25">
      <c r="B28" s="21"/>
      <c r="C28" s="21"/>
      <c r="D28" s="21"/>
      <c r="E28" s="21"/>
    </row>
    <row r="30" spans="1:5" x14ac:dyDescent="0.25">
      <c r="E30" s="390"/>
    </row>
    <row r="32" spans="1:5" x14ac:dyDescent="0.25">
      <c r="A32" s="79"/>
      <c r="B32" s="79"/>
      <c r="C32" s="79"/>
      <c r="D32" s="79"/>
      <c r="E32" s="79"/>
    </row>
    <row r="33" spans="1:5" ht="15.6" x14ac:dyDescent="0.25">
      <c r="A33" s="79"/>
      <c r="B33" s="80"/>
      <c r="C33" s="80"/>
      <c r="D33" s="80"/>
      <c r="E33" s="80"/>
    </row>
    <row r="34" spans="1:5" ht="15.6" x14ac:dyDescent="0.25">
      <c r="A34" s="79"/>
      <c r="B34" s="80"/>
      <c r="C34" s="80"/>
      <c r="D34" s="80"/>
      <c r="E34" s="80"/>
    </row>
    <row r="35" spans="1:5" ht="15.6" x14ac:dyDescent="0.25">
      <c r="A35" s="79"/>
      <c r="B35" s="80"/>
      <c r="C35" s="80"/>
      <c r="D35" s="80"/>
      <c r="E35" s="80"/>
    </row>
    <row r="36" spans="1:5" ht="15.6" x14ac:dyDescent="0.25">
      <c r="A36" s="79"/>
      <c r="B36" s="80"/>
      <c r="C36" s="80"/>
      <c r="D36" s="80"/>
      <c r="E36" s="80"/>
    </row>
    <row r="37" spans="1:5" ht="15.6" x14ac:dyDescent="0.25">
      <c r="A37" s="79"/>
      <c r="B37" s="80"/>
      <c r="C37" s="80"/>
      <c r="D37" s="80"/>
      <c r="E37" s="80"/>
    </row>
    <row r="38" spans="1:5" ht="15.6" x14ac:dyDescent="0.25">
      <c r="A38" s="79"/>
      <c r="B38" s="80"/>
      <c r="C38" s="80"/>
      <c r="D38" s="80"/>
      <c r="E38" s="80"/>
    </row>
    <row r="39" spans="1:5" ht="15.6" x14ac:dyDescent="0.25">
      <c r="A39" s="79"/>
      <c r="B39" s="80"/>
      <c r="C39" s="80"/>
      <c r="D39" s="80"/>
      <c r="E39" s="80"/>
    </row>
    <row r="40" spans="1:5" ht="15.6" x14ac:dyDescent="0.25">
      <c r="A40" s="79"/>
      <c r="B40" s="80"/>
      <c r="C40" s="80"/>
      <c r="D40" s="80"/>
      <c r="E40" s="80"/>
    </row>
    <row r="41" spans="1:5" x14ac:dyDescent="0.25">
      <c r="A41" s="79"/>
      <c r="B41" s="81"/>
      <c r="C41" s="81"/>
      <c r="D41" s="81"/>
      <c r="E41" s="81"/>
    </row>
    <row r="42" spans="1:5" x14ac:dyDescent="0.25">
      <c r="A42" s="79"/>
      <c r="B42" s="81"/>
      <c r="C42" s="81"/>
      <c r="D42" s="81"/>
      <c r="E42" s="81"/>
    </row>
    <row r="43" spans="1:5" x14ac:dyDescent="0.25">
      <c r="A43" s="79"/>
      <c r="B43" s="79"/>
      <c r="C43" s="79"/>
      <c r="D43" s="79"/>
      <c r="E43" s="79"/>
    </row>
    <row r="44" spans="1:5" x14ac:dyDescent="0.25">
      <c r="A44" s="79"/>
      <c r="B44" s="79"/>
      <c r="C44" s="79"/>
      <c r="D44" s="79"/>
      <c r="E44" s="79"/>
    </row>
  </sheetData>
  <mergeCells count="8">
    <mergeCell ref="A22:E22"/>
    <mergeCell ref="E6:E7"/>
    <mergeCell ref="A1:E1"/>
    <mergeCell ref="A3:E3"/>
    <mergeCell ref="B5:E5"/>
    <mergeCell ref="B6:D6"/>
    <mergeCell ref="D18:E18"/>
    <mergeCell ref="D19:E19"/>
  </mergeCells>
  <printOptions horizontalCentered="1"/>
  <pageMargins left="0.74803149606299213" right="0.74803149606299213" top="0.98425196850393715" bottom="0.9842519685039371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view="pageBreakPreview" zoomScale="75" zoomScaleNormal="100" zoomScalePageLayoutView="70" workbookViewId="0">
      <selection activeCell="L68" sqref="L68"/>
    </sheetView>
  </sheetViews>
  <sheetFormatPr defaultRowHeight="13.2" x14ac:dyDescent="0.25"/>
  <cols>
    <col min="1" max="1" width="9.21875" style="322" customWidth="1"/>
    <col min="2" max="2" width="16.77734375" style="325" customWidth="1"/>
    <col min="3" max="3" width="20.5546875" style="326" customWidth="1"/>
    <col min="4" max="4" width="11.44140625" style="327" customWidth="1"/>
    <col min="5" max="5" width="11.109375" style="326" customWidth="1"/>
    <col min="6" max="6" width="12.77734375" style="326" customWidth="1"/>
    <col min="7" max="7" width="9.44140625" style="328" customWidth="1"/>
    <col min="8" max="8" width="9.5546875" style="325" customWidth="1"/>
    <col min="9" max="9" width="12.33203125" style="325" customWidth="1"/>
    <col min="10" max="10" width="10.88671875" style="325" customWidth="1"/>
    <col min="11" max="11" width="12.6640625" style="329" customWidth="1"/>
    <col min="12" max="12" width="14.44140625" style="325" customWidth="1"/>
    <col min="13" max="13" width="15.33203125" style="325" customWidth="1"/>
    <col min="14" max="14" width="14.5546875" style="325" customWidth="1"/>
    <col min="15" max="15" width="15.44140625" style="325" customWidth="1"/>
    <col min="16" max="16" width="14.6640625" style="325" customWidth="1"/>
    <col min="17" max="17" width="14.88671875" style="325" customWidth="1"/>
    <col min="18" max="18" width="14" style="325" customWidth="1"/>
    <col min="19" max="27" width="8.88671875" style="325"/>
    <col min="28" max="28" width="14.44140625" style="325" customWidth="1"/>
    <col min="29" max="16384" width="8.88671875" style="325"/>
  </cols>
  <sheetData>
    <row r="1" spans="1:28" s="319" customFormat="1" ht="34.799999999999997" customHeight="1" x14ac:dyDescent="0.25">
      <c r="A1" s="402" t="s">
        <v>20</v>
      </c>
      <c r="B1" s="402"/>
      <c r="C1" s="402"/>
      <c r="D1" s="402"/>
      <c r="E1" s="402"/>
      <c r="F1" s="402"/>
      <c r="G1" s="402"/>
      <c r="H1" s="402"/>
      <c r="I1" s="402"/>
      <c r="J1" s="402"/>
      <c r="K1" s="402"/>
      <c r="L1" s="402"/>
      <c r="M1" s="402"/>
      <c r="N1" s="402"/>
      <c r="O1" s="402"/>
      <c r="P1" s="402"/>
      <c r="Q1" s="402"/>
      <c r="R1" s="402"/>
    </row>
    <row r="2" spans="1:28" x14ac:dyDescent="0.25">
      <c r="A2" s="330"/>
      <c r="B2" s="330"/>
      <c r="C2" s="331"/>
      <c r="D2" s="332"/>
      <c r="E2" s="331"/>
      <c r="F2" s="331"/>
      <c r="G2" s="333"/>
      <c r="H2" s="330"/>
      <c r="I2" s="330"/>
      <c r="J2" s="330"/>
      <c r="K2" s="349"/>
      <c r="L2" s="330"/>
      <c r="M2" s="330"/>
      <c r="N2" s="330"/>
      <c r="O2" s="330"/>
      <c r="P2" s="330"/>
      <c r="Q2" s="330"/>
      <c r="R2" s="330"/>
    </row>
    <row r="3" spans="1:28" ht="15.6" x14ac:dyDescent="0.25">
      <c r="A3" s="413" t="s">
        <v>21</v>
      </c>
      <c r="B3" s="413"/>
      <c r="C3" s="413"/>
      <c r="D3" s="413"/>
      <c r="E3" s="413"/>
      <c r="F3" s="413"/>
      <c r="G3" s="413"/>
      <c r="H3" s="413"/>
      <c r="I3" s="413"/>
      <c r="J3" s="413"/>
      <c r="K3" s="413"/>
      <c r="L3" s="413"/>
      <c r="M3" s="413"/>
      <c r="N3" s="413"/>
      <c r="O3" s="413"/>
      <c r="P3" s="413"/>
      <c r="Q3" s="413"/>
      <c r="R3" s="413"/>
    </row>
    <row r="4" spans="1:28" ht="15.6" x14ac:dyDescent="0.25">
      <c r="A4" s="334"/>
      <c r="B4" s="334"/>
      <c r="C4" s="334"/>
      <c r="D4" s="334"/>
      <c r="E4" s="334"/>
      <c r="F4" s="334"/>
      <c r="G4" s="334"/>
      <c r="H4" s="334"/>
      <c r="I4" s="334"/>
      <c r="J4" s="334"/>
      <c r="K4" s="334"/>
      <c r="L4" s="334"/>
      <c r="M4" s="334"/>
      <c r="N4" s="334"/>
      <c r="O4" s="334"/>
      <c r="P4" s="334"/>
      <c r="Q4" s="334"/>
      <c r="R4" s="334"/>
    </row>
    <row r="5" spans="1:28" s="320" customFormat="1" ht="13.5" customHeight="1" x14ac:dyDescent="0.25">
      <c r="A5" s="423" t="s">
        <v>22</v>
      </c>
      <c r="B5" s="423" t="s">
        <v>23</v>
      </c>
      <c r="C5" s="423" t="s">
        <v>24</v>
      </c>
      <c r="D5" s="423" t="s">
        <v>25</v>
      </c>
      <c r="E5" s="423" t="s">
        <v>26</v>
      </c>
      <c r="F5" s="423" t="s">
        <v>27</v>
      </c>
      <c r="G5" s="423" t="s">
        <v>28</v>
      </c>
      <c r="H5" s="423" t="s">
        <v>29</v>
      </c>
      <c r="I5" s="423" t="s">
        <v>30</v>
      </c>
      <c r="J5" s="423" t="s">
        <v>31</v>
      </c>
      <c r="K5" s="433" t="s">
        <v>32</v>
      </c>
      <c r="L5" s="423" t="s">
        <v>33</v>
      </c>
      <c r="M5" s="423" t="s">
        <v>34</v>
      </c>
      <c r="N5" s="423" t="s">
        <v>35</v>
      </c>
      <c r="O5" s="423" t="s">
        <v>36</v>
      </c>
      <c r="P5" s="423" t="s">
        <v>37</v>
      </c>
      <c r="Q5" s="423" t="s">
        <v>38</v>
      </c>
      <c r="R5" s="423" t="s">
        <v>39</v>
      </c>
    </row>
    <row r="6" spans="1:28" s="320" customFormat="1" x14ac:dyDescent="0.25">
      <c r="A6" s="423"/>
      <c r="B6" s="424"/>
      <c r="C6" s="425"/>
      <c r="D6" s="425"/>
      <c r="E6" s="425"/>
      <c r="F6" s="425"/>
      <c r="G6" s="425"/>
      <c r="H6" s="424"/>
      <c r="I6" s="424"/>
      <c r="J6" s="424"/>
      <c r="K6" s="424"/>
      <c r="L6" s="424"/>
      <c r="M6" s="424"/>
      <c r="N6" s="424"/>
      <c r="O6" s="424"/>
      <c r="P6" s="424"/>
      <c r="Q6" s="424"/>
      <c r="R6" s="424"/>
    </row>
    <row r="7" spans="1:28" s="320" customFormat="1" ht="12.75" customHeight="1" x14ac:dyDescent="0.25">
      <c r="A7" s="423"/>
      <c r="B7" s="424"/>
      <c r="C7" s="425"/>
      <c r="D7" s="425"/>
      <c r="E7" s="425"/>
      <c r="F7" s="425"/>
      <c r="G7" s="425"/>
      <c r="H7" s="424"/>
      <c r="I7" s="424"/>
      <c r="J7" s="424"/>
      <c r="K7" s="424"/>
      <c r="L7" s="424"/>
      <c r="M7" s="424"/>
      <c r="N7" s="424"/>
      <c r="O7" s="424"/>
      <c r="P7" s="424"/>
      <c r="Q7" s="424"/>
      <c r="R7" s="424"/>
      <c r="AB7" s="372"/>
    </row>
    <row r="8" spans="1:28" s="320" customFormat="1" x14ac:dyDescent="0.25">
      <c r="A8" s="423"/>
      <c r="B8" s="424"/>
      <c r="C8" s="425"/>
      <c r="D8" s="425"/>
      <c r="E8" s="425"/>
      <c r="F8" s="425"/>
      <c r="G8" s="425"/>
      <c r="H8" s="424"/>
      <c r="I8" s="424"/>
      <c r="J8" s="424"/>
      <c r="K8" s="424"/>
      <c r="L8" s="424"/>
      <c r="M8" s="424"/>
      <c r="N8" s="424"/>
      <c r="O8" s="424"/>
      <c r="P8" s="424"/>
      <c r="Q8" s="424"/>
      <c r="R8" s="424"/>
    </row>
    <row r="9" spans="1:28" s="320" customFormat="1" x14ac:dyDescent="0.25">
      <c r="A9" s="423"/>
      <c r="B9" s="424"/>
      <c r="C9" s="425"/>
      <c r="D9" s="425"/>
      <c r="E9" s="425"/>
      <c r="F9" s="425"/>
      <c r="G9" s="425"/>
      <c r="H9" s="424"/>
      <c r="I9" s="424"/>
      <c r="J9" s="424"/>
      <c r="K9" s="424"/>
      <c r="L9" s="424"/>
      <c r="M9" s="424"/>
      <c r="N9" s="424"/>
      <c r="O9" s="424"/>
      <c r="P9" s="424"/>
      <c r="Q9" s="424"/>
      <c r="R9" s="424"/>
    </row>
    <row r="10" spans="1:28" s="320" customFormat="1" ht="57.75" customHeight="1" x14ac:dyDescent="0.25">
      <c r="A10" s="423"/>
      <c r="B10" s="424"/>
      <c r="C10" s="425"/>
      <c r="D10" s="425"/>
      <c r="E10" s="425"/>
      <c r="F10" s="425"/>
      <c r="G10" s="425"/>
      <c r="H10" s="424"/>
      <c r="I10" s="424"/>
      <c r="J10" s="424"/>
      <c r="K10" s="424"/>
      <c r="L10" s="424"/>
      <c r="M10" s="424"/>
      <c r="N10" s="424"/>
      <c r="O10" s="424"/>
      <c r="P10" s="424"/>
      <c r="Q10" s="424"/>
      <c r="R10" s="424"/>
    </row>
    <row r="11" spans="1:28" s="321" customFormat="1" ht="21" customHeight="1" x14ac:dyDescent="0.25">
      <c r="A11" s="335" t="s">
        <v>40</v>
      </c>
      <c r="B11" s="335" t="s">
        <v>41</v>
      </c>
      <c r="C11" s="335" t="s">
        <v>42</v>
      </c>
      <c r="D11" s="335" t="s">
        <v>43</v>
      </c>
      <c r="E11" s="335" t="s">
        <v>44</v>
      </c>
      <c r="F11" s="335" t="s">
        <v>45</v>
      </c>
      <c r="G11" s="335" t="s">
        <v>45</v>
      </c>
      <c r="H11" s="335" t="s">
        <v>45</v>
      </c>
      <c r="I11" s="335" t="s">
        <v>46</v>
      </c>
      <c r="J11" s="335"/>
      <c r="K11" s="350" t="s">
        <v>47</v>
      </c>
      <c r="L11" s="351" t="s">
        <v>48</v>
      </c>
      <c r="M11" s="351" t="s">
        <v>49</v>
      </c>
      <c r="N11" s="351" t="s">
        <v>48</v>
      </c>
      <c r="O11" s="351" t="s">
        <v>50</v>
      </c>
      <c r="P11" s="351" t="s">
        <v>51</v>
      </c>
      <c r="Q11" s="351" t="s">
        <v>48</v>
      </c>
      <c r="R11" s="351" t="s">
        <v>51</v>
      </c>
    </row>
    <row r="12" spans="1:28" s="322" customFormat="1" ht="18.75" customHeight="1" x14ac:dyDescent="0.25">
      <c r="A12" s="336"/>
      <c r="B12" s="336"/>
      <c r="C12" s="337"/>
      <c r="D12" s="336"/>
      <c r="E12" s="337" t="s">
        <v>52</v>
      </c>
      <c r="F12" s="337" t="s">
        <v>52</v>
      </c>
      <c r="G12" s="337" t="s">
        <v>52</v>
      </c>
      <c r="H12" s="337" t="s">
        <v>52</v>
      </c>
      <c r="I12" s="337"/>
      <c r="J12" s="336"/>
      <c r="K12" s="352"/>
      <c r="L12" s="353"/>
      <c r="M12" s="353"/>
      <c r="N12" s="353"/>
      <c r="O12" s="353"/>
      <c r="P12" s="353"/>
      <c r="Q12" s="353"/>
      <c r="R12" s="353"/>
    </row>
    <row r="13" spans="1:28" s="320" customFormat="1" ht="18" customHeight="1" x14ac:dyDescent="0.25">
      <c r="A13" s="336"/>
      <c r="B13" s="336"/>
      <c r="C13" s="337"/>
      <c r="D13" s="336"/>
      <c r="E13" s="337"/>
      <c r="F13" s="337"/>
      <c r="G13" s="338"/>
      <c r="H13" s="337"/>
      <c r="I13" s="337"/>
      <c r="J13" s="336"/>
      <c r="K13" s="354"/>
      <c r="L13" s="353"/>
      <c r="M13" s="353"/>
      <c r="N13" s="353"/>
      <c r="O13" s="353"/>
      <c r="P13" s="353"/>
      <c r="Q13" s="353"/>
      <c r="R13" s="353"/>
    </row>
    <row r="14" spans="1:28" s="320" customFormat="1" x14ac:dyDescent="0.25">
      <c r="A14" s="339"/>
      <c r="B14" s="339"/>
      <c r="C14" s="340"/>
      <c r="D14" s="339"/>
      <c r="E14" s="340"/>
      <c r="F14" s="340"/>
      <c r="G14" s="341"/>
      <c r="H14" s="340"/>
      <c r="I14" s="340"/>
      <c r="J14" s="339"/>
      <c r="K14" s="355"/>
      <c r="L14" s="356"/>
      <c r="M14" s="356"/>
      <c r="N14" s="356"/>
      <c r="O14" s="356"/>
      <c r="P14" s="356"/>
      <c r="Q14" s="356"/>
      <c r="R14" s="356"/>
    </row>
    <row r="15" spans="1:28" s="320" customFormat="1" ht="18" customHeight="1" x14ac:dyDescent="0.25">
      <c r="A15" s="339"/>
      <c r="B15" s="339"/>
      <c r="C15" s="340"/>
      <c r="D15" s="339"/>
      <c r="E15" s="340"/>
      <c r="F15" s="340"/>
      <c r="G15" s="341"/>
      <c r="H15" s="340"/>
      <c r="I15" s="340"/>
      <c r="J15" s="339"/>
      <c r="K15" s="355"/>
      <c r="L15" s="356"/>
      <c r="M15" s="356"/>
      <c r="N15" s="414" t="s">
        <v>17</v>
      </c>
      <c r="O15" s="415"/>
      <c r="P15" s="415"/>
      <c r="Q15" s="415"/>
      <c r="R15" s="356"/>
    </row>
    <row r="16" spans="1:28" s="320" customFormat="1" ht="18" customHeight="1" x14ac:dyDescent="0.25">
      <c r="A16" s="339"/>
      <c r="B16" s="339"/>
      <c r="C16" s="340"/>
      <c r="D16" s="339"/>
      <c r="E16" s="340"/>
      <c r="F16" s="340"/>
      <c r="G16" s="341"/>
      <c r="H16" s="340"/>
      <c r="I16" s="340"/>
      <c r="J16" s="339"/>
      <c r="K16" s="355"/>
      <c r="L16" s="356"/>
      <c r="M16" s="356"/>
      <c r="N16" s="412" t="s">
        <v>18</v>
      </c>
      <c r="O16" s="416"/>
      <c r="P16" s="416"/>
      <c r="Q16" s="416"/>
      <c r="R16" s="356"/>
    </row>
    <row r="17" spans="1:24" s="322" customFormat="1" x14ac:dyDescent="0.25">
      <c r="A17" s="342" t="s">
        <v>53</v>
      </c>
      <c r="B17" s="342"/>
      <c r="C17" s="343"/>
      <c r="D17" s="342"/>
      <c r="E17" s="343"/>
      <c r="F17" s="343"/>
      <c r="G17" s="344"/>
      <c r="H17" s="343"/>
      <c r="I17" s="343"/>
      <c r="J17" s="342"/>
      <c r="K17" s="357"/>
      <c r="L17" s="358"/>
      <c r="M17" s="356"/>
      <c r="N17" s="356"/>
      <c r="O17" s="356"/>
      <c r="P17" s="356"/>
      <c r="Q17" s="356"/>
      <c r="R17" s="356"/>
    </row>
    <row r="18" spans="1:24" s="320" customFormat="1" x14ac:dyDescent="0.25">
      <c r="A18" s="417" t="s">
        <v>54</v>
      </c>
      <c r="B18" s="418"/>
      <c r="C18" s="418"/>
      <c r="D18" s="418"/>
      <c r="E18" s="418"/>
      <c r="F18" s="418"/>
      <c r="G18" s="419"/>
      <c r="H18" s="419"/>
      <c r="I18" s="419"/>
      <c r="J18" s="419"/>
      <c r="K18" s="419"/>
      <c r="L18" s="419"/>
      <c r="M18" s="420" t="s">
        <v>55</v>
      </c>
      <c r="N18" s="421"/>
      <c r="O18" s="421"/>
      <c r="P18" s="421"/>
      <c r="Q18" s="422"/>
      <c r="R18" s="364"/>
      <c r="S18" s="365"/>
      <c r="T18" s="365"/>
      <c r="U18" s="365"/>
      <c r="V18" s="365"/>
      <c r="W18" s="365"/>
      <c r="X18" s="366"/>
    </row>
    <row r="19" spans="1:24" s="320" customFormat="1" x14ac:dyDescent="0.25">
      <c r="A19" s="417" t="s">
        <v>56</v>
      </c>
      <c r="B19" s="419"/>
      <c r="C19" s="419"/>
      <c r="D19" s="419"/>
      <c r="E19" s="419"/>
      <c r="F19" s="419"/>
      <c r="G19" s="419"/>
      <c r="H19" s="343"/>
      <c r="I19" s="343"/>
      <c r="J19" s="342"/>
      <c r="K19" s="357"/>
      <c r="L19" s="358"/>
      <c r="M19" s="426" t="s">
        <v>57</v>
      </c>
      <c r="N19" s="427"/>
      <c r="O19" s="427"/>
      <c r="P19" s="427"/>
      <c r="Q19" s="428"/>
      <c r="R19" s="367"/>
      <c r="S19" s="368"/>
      <c r="T19" s="368"/>
      <c r="U19" s="368"/>
      <c r="V19" s="368"/>
      <c r="W19" s="368"/>
      <c r="X19" s="366"/>
    </row>
    <row r="20" spans="1:24" s="323" customFormat="1" ht="12" x14ac:dyDescent="0.2">
      <c r="A20" s="417" t="s">
        <v>58</v>
      </c>
      <c r="B20" s="419"/>
      <c r="C20" s="419"/>
      <c r="D20" s="419"/>
      <c r="E20" s="419"/>
      <c r="F20" s="419"/>
      <c r="G20" s="419"/>
      <c r="H20" s="343"/>
      <c r="I20" s="343"/>
      <c r="J20" s="342"/>
      <c r="K20" s="359"/>
      <c r="L20" s="358"/>
      <c r="M20" s="429" t="s">
        <v>59</v>
      </c>
      <c r="N20" s="429"/>
      <c r="O20" s="429"/>
      <c r="P20" s="429"/>
      <c r="Q20" s="429"/>
      <c r="R20" s="369" t="s">
        <v>60</v>
      </c>
      <c r="S20" s="365"/>
      <c r="T20" s="365"/>
      <c r="U20" s="365"/>
      <c r="V20" s="365"/>
      <c r="W20" s="365"/>
      <c r="X20" s="339"/>
    </row>
    <row r="21" spans="1:24" s="324" customFormat="1" ht="11.4" x14ac:dyDescent="0.2">
      <c r="A21" s="417" t="s">
        <v>61</v>
      </c>
      <c r="B21" s="419"/>
      <c r="C21" s="419"/>
      <c r="D21" s="419"/>
      <c r="E21" s="419"/>
      <c r="F21" s="419"/>
      <c r="G21" s="419"/>
      <c r="H21" s="419"/>
      <c r="I21" s="343"/>
      <c r="J21" s="342"/>
      <c r="K21" s="359"/>
      <c r="L21" s="358"/>
      <c r="M21" s="429" t="s">
        <v>62</v>
      </c>
      <c r="N21" s="429"/>
      <c r="O21" s="429"/>
      <c r="P21" s="429"/>
      <c r="Q21" s="429"/>
      <c r="R21" s="369" t="s">
        <v>63</v>
      </c>
      <c r="S21" s="365"/>
      <c r="T21" s="365"/>
      <c r="U21" s="365"/>
      <c r="V21" s="365"/>
      <c r="W21" s="365"/>
      <c r="X21" s="370"/>
    </row>
    <row r="22" spans="1:24" s="323" customFormat="1" ht="12" x14ac:dyDescent="0.2">
      <c r="A22" s="342"/>
      <c r="B22" s="342"/>
      <c r="C22" s="343"/>
      <c r="D22" s="342"/>
      <c r="E22" s="343"/>
      <c r="F22" s="343"/>
      <c r="G22" s="344"/>
      <c r="H22" s="343"/>
      <c r="I22" s="343"/>
      <c r="J22" s="342"/>
      <c r="K22" s="359"/>
      <c r="L22" s="360"/>
      <c r="M22" s="429" t="s">
        <v>64</v>
      </c>
      <c r="N22" s="429"/>
      <c r="O22" s="429"/>
      <c r="P22" s="429"/>
      <c r="Q22" s="429"/>
      <c r="R22" s="369" t="s">
        <v>48</v>
      </c>
      <c r="S22" s="365"/>
      <c r="T22" s="365"/>
      <c r="U22" s="365"/>
      <c r="V22" s="365"/>
      <c r="W22" s="365"/>
      <c r="X22" s="339"/>
    </row>
    <row r="23" spans="1:24" s="323" customFormat="1" ht="12" x14ac:dyDescent="0.2">
      <c r="A23" s="342" t="s">
        <v>42</v>
      </c>
      <c r="B23" s="342"/>
      <c r="C23" s="343"/>
      <c r="D23" s="342"/>
      <c r="E23" s="343"/>
      <c r="F23" s="343"/>
      <c r="G23" s="344"/>
      <c r="H23" s="343"/>
      <c r="I23" s="343"/>
      <c r="J23" s="342"/>
      <c r="K23" s="359"/>
      <c r="L23" s="360"/>
      <c r="M23" s="429" t="s">
        <v>65</v>
      </c>
      <c r="N23" s="429"/>
      <c r="O23" s="429"/>
      <c r="P23" s="429"/>
      <c r="Q23" s="429"/>
      <c r="R23" s="369" t="s">
        <v>48</v>
      </c>
      <c r="S23" s="365"/>
      <c r="T23" s="365"/>
      <c r="U23" s="365"/>
      <c r="V23" s="365"/>
      <c r="W23" s="365"/>
      <c r="X23" s="339"/>
    </row>
    <row r="24" spans="1:24" s="323" customFormat="1" ht="12" x14ac:dyDescent="0.2">
      <c r="A24" s="417" t="s">
        <v>66</v>
      </c>
      <c r="B24" s="419"/>
      <c r="C24" s="419"/>
      <c r="D24" s="419"/>
      <c r="E24" s="419"/>
      <c r="F24" s="419"/>
      <c r="G24" s="419"/>
      <c r="H24" s="343"/>
      <c r="I24" s="343"/>
      <c r="J24" s="342"/>
      <c r="K24" s="359"/>
      <c r="L24" s="360"/>
      <c r="M24" s="430" t="s">
        <v>67</v>
      </c>
      <c r="N24" s="430"/>
      <c r="O24" s="430"/>
      <c r="P24" s="430"/>
      <c r="Q24" s="430"/>
      <c r="R24" s="369"/>
      <c r="S24" s="368"/>
      <c r="T24" s="368"/>
      <c r="U24" s="368"/>
      <c r="V24" s="368"/>
      <c r="W24" s="368"/>
      <c r="X24" s="339"/>
    </row>
    <row r="25" spans="1:24" s="323" customFormat="1" ht="12" x14ac:dyDescent="0.2">
      <c r="A25" s="417" t="s">
        <v>68</v>
      </c>
      <c r="B25" s="419"/>
      <c r="C25" s="419"/>
      <c r="D25" s="419"/>
      <c r="E25" s="419"/>
      <c r="F25" s="419"/>
      <c r="G25" s="419"/>
      <c r="H25" s="419"/>
      <c r="I25" s="343"/>
      <c r="J25" s="342"/>
      <c r="K25" s="359"/>
      <c r="L25" s="360"/>
      <c r="M25" s="429" t="s">
        <v>69</v>
      </c>
      <c r="N25" s="429"/>
      <c r="O25" s="429"/>
      <c r="P25" s="429"/>
      <c r="Q25" s="429"/>
      <c r="R25" s="369" t="s">
        <v>48</v>
      </c>
      <c r="S25" s="365"/>
      <c r="T25" s="365"/>
      <c r="U25" s="365"/>
      <c r="V25" s="365"/>
      <c r="W25" s="365"/>
      <c r="X25" s="339"/>
    </row>
    <row r="26" spans="1:24" s="322" customFormat="1" x14ac:dyDescent="0.25">
      <c r="A26" s="417" t="s">
        <v>70</v>
      </c>
      <c r="B26" s="419"/>
      <c r="C26" s="419"/>
      <c r="D26" s="419"/>
      <c r="E26" s="419"/>
      <c r="F26" s="419"/>
      <c r="G26" s="419"/>
      <c r="H26" s="343"/>
      <c r="I26" s="343"/>
      <c r="J26" s="342"/>
      <c r="K26" s="357"/>
      <c r="L26" s="358"/>
      <c r="M26" s="429" t="s">
        <v>71</v>
      </c>
      <c r="N26" s="429"/>
      <c r="O26" s="429"/>
      <c r="P26" s="429"/>
      <c r="Q26" s="429"/>
      <c r="R26" s="369" t="s">
        <v>48</v>
      </c>
      <c r="S26" s="365"/>
      <c r="T26" s="365"/>
      <c r="U26" s="365"/>
      <c r="V26" s="365"/>
      <c r="W26" s="365"/>
      <c r="X26" s="371"/>
    </row>
    <row r="27" spans="1:24" s="322" customFormat="1" x14ac:dyDescent="0.25">
      <c r="A27" s="417" t="s">
        <v>72</v>
      </c>
      <c r="B27" s="419"/>
      <c r="C27" s="419"/>
      <c r="D27" s="419"/>
      <c r="E27" s="419"/>
      <c r="F27" s="419"/>
      <c r="G27" s="419"/>
      <c r="H27" s="343"/>
      <c r="I27" s="343"/>
      <c r="J27" s="342"/>
      <c r="K27" s="357"/>
      <c r="L27" s="358"/>
      <c r="M27" s="429" t="s">
        <v>73</v>
      </c>
      <c r="N27" s="429"/>
      <c r="O27" s="429"/>
      <c r="P27" s="429"/>
      <c r="Q27" s="429"/>
      <c r="R27" s="369" t="s">
        <v>74</v>
      </c>
      <c r="S27" s="365"/>
      <c r="T27" s="365"/>
      <c r="U27" s="365"/>
      <c r="V27" s="365"/>
      <c r="W27" s="365"/>
      <c r="X27" s="371"/>
    </row>
    <row r="28" spans="1:24" s="323" customFormat="1" ht="12" x14ac:dyDescent="0.2">
      <c r="A28" s="342"/>
      <c r="B28" s="342"/>
      <c r="C28" s="343"/>
      <c r="D28" s="342"/>
      <c r="E28" s="343"/>
      <c r="F28" s="343"/>
      <c r="G28" s="344"/>
      <c r="H28" s="343"/>
      <c r="I28" s="343"/>
      <c r="J28" s="342"/>
      <c r="K28" s="359"/>
      <c r="L28" s="360"/>
      <c r="M28" s="429" t="s">
        <v>75</v>
      </c>
      <c r="N28" s="429"/>
      <c r="O28" s="429"/>
      <c r="P28" s="429"/>
      <c r="Q28" s="429"/>
      <c r="R28" s="369" t="s">
        <v>76</v>
      </c>
      <c r="S28" s="365"/>
      <c r="T28" s="365"/>
      <c r="U28" s="365"/>
      <c r="V28" s="365"/>
      <c r="W28" s="365"/>
      <c r="X28" s="339"/>
    </row>
    <row r="29" spans="1:24" s="323" customFormat="1" ht="12" x14ac:dyDescent="0.2">
      <c r="A29" s="342" t="s">
        <v>43</v>
      </c>
      <c r="B29" s="342"/>
      <c r="C29" s="343"/>
      <c r="D29" s="342"/>
      <c r="E29" s="343"/>
      <c r="F29" s="343"/>
      <c r="G29" s="344"/>
      <c r="H29" s="343"/>
      <c r="I29" s="343"/>
      <c r="J29" s="342"/>
      <c r="K29" s="359"/>
      <c r="L29" s="360"/>
      <c r="M29" s="430" t="s">
        <v>77</v>
      </c>
      <c r="N29" s="430"/>
      <c r="O29" s="430"/>
      <c r="P29" s="430"/>
      <c r="Q29" s="430"/>
      <c r="R29" s="369"/>
      <c r="S29" s="368"/>
      <c r="T29" s="368"/>
      <c r="U29" s="368"/>
      <c r="V29" s="368"/>
      <c r="W29" s="368"/>
      <c r="X29" s="339"/>
    </row>
    <row r="30" spans="1:24" s="323" customFormat="1" ht="12" x14ac:dyDescent="0.2">
      <c r="A30" s="417" t="s">
        <v>78</v>
      </c>
      <c r="B30" s="418"/>
      <c r="C30" s="418"/>
      <c r="D30" s="342"/>
      <c r="E30" s="343"/>
      <c r="F30" s="343"/>
      <c r="G30" s="344"/>
      <c r="H30" s="343"/>
      <c r="I30" s="343"/>
      <c r="J30" s="342"/>
      <c r="K30" s="359"/>
      <c r="L30" s="360"/>
      <c r="M30" s="429" t="s">
        <v>79</v>
      </c>
      <c r="N30" s="429"/>
      <c r="O30" s="429"/>
      <c r="P30" s="429"/>
      <c r="Q30" s="429"/>
      <c r="R30" s="369" t="s">
        <v>48</v>
      </c>
      <c r="S30" s="365"/>
      <c r="T30" s="365"/>
      <c r="U30" s="365"/>
      <c r="V30" s="365"/>
      <c r="W30" s="365"/>
      <c r="X30" s="339"/>
    </row>
    <row r="31" spans="1:24" s="323" customFormat="1" ht="12" x14ac:dyDescent="0.2">
      <c r="A31" s="417" t="s">
        <v>80</v>
      </c>
      <c r="B31" s="418"/>
      <c r="C31" s="418"/>
      <c r="D31" s="342"/>
      <c r="E31" s="343"/>
      <c r="F31" s="343"/>
      <c r="G31" s="344"/>
      <c r="H31" s="343"/>
      <c r="I31" s="343"/>
      <c r="J31" s="342"/>
      <c r="K31" s="359"/>
      <c r="L31" s="360"/>
      <c r="M31" s="429" t="s">
        <v>81</v>
      </c>
      <c r="N31" s="429"/>
      <c r="O31" s="429"/>
      <c r="P31" s="429"/>
      <c r="Q31" s="429"/>
      <c r="R31" s="369" t="s">
        <v>48</v>
      </c>
      <c r="S31" s="365"/>
      <c r="T31" s="365"/>
      <c r="U31" s="365"/>
      <c r="V31" s="365"/>
      <c r="W31" s="365"/>
      <c r="X31" s="339"/>
    </row>
    <row r="32" spans="1:24" s="323" customFormat="1" ht="12" x14ac:dyDescent="0.2">
      <c r="A32" s="342"/>
      <c r="B32" s="342"/>
      <c r="C32" s="343"/>
      <c r="D32" s="342"/>
      <c r="E32" s="343"/>
      <c r="F32" s="343"/>
      <c r="G32" s="344"/>
      <c r="H32" s="343"/>
      <c r="I32" s="343"/>
      <c r="J32" s="342"/>
      <c r="K32" s="359"/>
      <c r="L32" s="360"/>
      <c r="M32" s="429" t="s">
        <v>82</v>
      </c>
      <c r="N32" s="429"/>
      <c r="O32" s="429"/>
      <c r="P32" s="429"/>
      <c r="Q32" s="429"/>
      <c r="R32" s="369" t="s">
        <v>48</v>
      </c>
      <c r="S32" s="365"/>
      <c r="T32" s="365"/>
      <c r="U32" s="365"/>
      <c r="V32" s="365"/>
      <c r="W32" s="365"/>
      <c r="X32" s="339"/>
    </row>
    <row r="33" spans="1:24" s="323" customFormat="1" ht="12" x14ac:dyDescent="0.2">
      <c r="A33" s="342" t="s">
        <v>47</v>
      </c>
      <c r="B33" s="342"/>
      <c r="C33" s="343"/>
      <c r="D33" s="342"/>
      <c r="E33" s="343"/>
      <c r="F33" s="343"/>
      <c r="G33" s="344"/>
      <c r="H33" s="343"/>
      <c r="I33" s="343"/>
      <c r="J33" s="342"/>
      <c r="K33" s="359"/>
      <c r="L33" s="360"/>
      <c r="M33" s="429" t="s">
        <v>83</v>
      </c>
      <c r="N33" s="429"/>
      <c r="O33" s="429"/>
      <c r="P33" s="429"/>
      <c r="Q33" s="429"/>
      <c r="R33" s="369" t="s">
        <v>48</v>
      </c>
      <c r="S33" s="365"/>
      <c r="T33" s="365"/>
      <c r="U33" s="365"/>
      <c r="V33" s="365"/>
      <c r="W33" s="365"/>
      <c r="X33" s="339"/>
    </row>
    <row r="34" spans="1:24" s="323" customFormat="1" ht="12" x14ac:dyDescent="0.2">
      <c r="A34" s="417" t="s">
        <v>84</v>
      </c>
      <c r="B34" s="419"/>
      <c r="C34" s="419"/>
      <c r="D34" s="419"/>
      <c r="E34" s="419"/>
      <c r="F34" s="419"/>
      <c r="G34" s="419"/>
      <c r="H34" s="419"/>
      <c r="I34" s="419"/>
      <c r="J34" s="342"/>
      <c r="K34" s="359"/>
      <c r="L34" s="360"/>
      <c r="M34" s="429" t="s">
        <v>85</v>
      </c>
      <c r="N34" s="429"/>
      <c r="O34" s="429"/>
      <c r="P34" s="429"/>
      <c r="Q34" s="429"/>
      <c r="R34" s="369" t="s">
        <v>48</v>
      </c>
      <c r="S34" s="365"/>
      <c r="T34" s="365"/>
      <c r="U34" s="365"/>
      <c r="V34" s="365"/>
      <c r="W34" s="365"/>
      <c r="X34" s="339"/>
    </row>
    <row r="35" spans="1:24" s="323" customFormat="1" ht="12" x14ac:dyDescent="0.2">
      <c r="A35" s="417" t="s">
        <v>86</v>
      </c>
      <c r="B35" s="419"/>
      <c r="C35" s="419"/>
      <c r="D35" s="419"/>
      <c r="E35" s="419"/>
      <c r="F35" s="419"/>
      <c r="G35" s="419"/>
      <c r="H35" s="419"/>
      <c r="I35" s="343"/>
      <c r="J35" s="342"/>
      <c r="K35" s="359"/>
      <c r="L35" s="360"/>
      <c r="M35" s="429" t="s">
        <v>87</v>
      </c>
      <c r="N35" s="429"/>
      <c r="O35" s="429"/>
      <c r="P35" s="429"/>
      <c r="Q35" s="429"/>
      <c r="R35" s="369" t="s">
        <v>48</v>
      </c>
      <c r="S35" s="365"/>
      <c r="T35" s="365"/>
      <c r="U35" s="365"/>
      <c r="V35" s="365"/>
      <c r="W35" s="365"/>
      <c r="X35" s="339"/>
    </row>
    <row r="36" spans="1:24" s="323" customFormat="1" ht="12" x14ac:dyDescent="0.2">
      <c r="A36" s="417" t="s">
        <v>88</v>
      </c>
      <c r="B36" s="419"/>
      <c r="C36" s="419"/>
      <c r="D36" s="419"/>
      <c r="E36" s="419"/>
      <c r="F36" s="419"/>
      <c r="G36" s="419"/>
      <c r="H36" s="419"/>
      <c r="I36" s="419"/>
      <c r="J36" s="342"/>
      <c r="K36" s="359"/>
      <c r="L36" s="360"/>
      <c r="M36" s="429" t="s">
        <v>89</v>
      </c>
      <c r="N36" s="429"/>
      <c r="O36" s="429"/>
      <c r="P36" s="429"/>
      <c r="Q36" s="429"/>
      <c r="R36" s="369"/>
      <c r="S36" s="365"/>
      <c r="T36" s="365"/>
      <c r="U36" s="365"/>
      <c r="V36" s="365"/>
      <c r="W36" s="365"/>
      <c r="X36" s="339"/>
    </row>
    <row r="37" spans="1:24" s="323" customFormat="1" x14ac:dyDescent="0.2">
      <c r="A37" s="417" t="s">
        <v>90</v>
      </c>
      <c r="B37" s="419"/>
      <c r="C37" s="419"/>
      <c r="D37" s="419"/>
      <c r="E37" s="419"/>
      <c r="F37" s="419"/>
      <c r="G37" s="419"/>
      <c r="H37" s="419"/>
      <c r="I37" s="419"/>
      <c r="J37" s="342"/>
      <c r="K37" s="359"/>
      <c r="L37" s="360"/>
      <c r="M37" s="361"/>
      <c r="N37" s="361"/>
      <c r="O37" s="361"/>
      <c r="P37" s="362"/>
      <c r="Q37" s="362"/>
      <c r="R37" s="362"/>
      <c r="S37" s="339"/>
      <c r="T37" s="339"/>
      <c r="U37" s="339"/>
      <c r="V37" s="339"/>
      <c r="W37" s="339"/>
      <c r="X37" s="339"/>
    </row>
    <row r="38" spans="1:24" s="323" customFormat="1" x14ac:dyDescent="0.2">
      <c r="A38" s="417" t="s">
        <v>91</v>
      </c>
      <c r="B38" s="419"/>
      <c r="C38" s="419"/>
      <c r="D38" s="419"/>
      <c r="E38" s="419"/>
      <c r="F38" s="419"/>
      <c r="G38" s="419"/>
      <c r="H38" s="419"/>
      <c r="I38" s="419"/>
      <c r="J38" s="342"/>
      <c r="K38" s="359"/>
      <c r="L38" s="360"/>
      <c r="M38" s="361"/>
      <c r="N38" s="361"/>
      <c r="O38" s="361"/>
      <c r="P38" s="362"/>
      <c r="Q38" s="362"/>
      <c r="R38" s="362"/>
      <c r="S38" s="339"/>
      <c r="T38" s="339"/>
      <c r="U38" s="339"/>
      <c r="V38" s="339"/>
      <c r="W38" s="339"/>
      <c r="X38" s="339"/>
    </row>
    <row r="39" spans="1:24" s="323" customFormat="1" x14ac:dyDescent="0.2">
      <c r="A39" s="417" t="s">
        <v>92</v>
      </c>
      <c r="B39" s="419"/>
      <c r="C39" s="419"/>
      <c r="D39" s="419"/>
      <c r="E39" s="419"/>
      <c r="F39" s="419"/>
      <c r="G39" s="419"/>
      <c r="H39" s="419"/>
      <c r="I39" s="419"/>
      <c r="J39" s="342"/>
      <c r="K39" s="359"/>
      <c r="L39" s="360"/>
      <c r="M39" s="361"/>
      <c r="N39" s="361"/>
      <c r="O39" s="361"/>
      <c r="P39" s="362"/>
      <c r="Q39" s="362"/>
      <c r="R39" s="362"/>
      <c r="S39" s="339"/>
      <c r="T39" s="339"/>
      <c r="U39" s="339"/>
      <c r="V39" s="339"/>
      <c r="W39" s="339"/>
      <c r="X39" s="339"/>
    </row>
    <row r="40" spans="1:24" s="323" customFormat="1" x14ac:dyDescent="0.2">
      <c r="A40" s="342"/>
      <c r="B40" s="345"/>
      <c r="C40" s="345"/>
      <c r="D40" s="345"/>
      <c r="E40" s="345"/>
      <c r="F40" s="345"/>
      <c r="G40" s="345"/>
      <c r="H40" s="345"/>
      <c r="I40" s="345"/>
      <c r="J40" s="342"/>
      <c r="K40" s="359"/>
      <c r="L40" s="360"/>
      <c r="M40" s="361"/>
      <c r="N40" s="361"/>
      <c r="O40" s="361"/>
      <c r="P40" s="362"/>
      <c r="Q40" s="362"/>
      <c r="R40" s="362"/>
    </row>
    <row r="41" spans="1:24" s="323" customFormat="1" x14ac:dyDescent="0.2">
      <c r="A41" s="417" t="s">
        <v>49</v>
      </c>
      <c r="B41" s="419"/>
      <c r="C41" s="419"/>
      <c r="D41" s="419"/>
      <c r="E41" s="419"/>
      <c r="F41" s="419"/>
      <c r="G41" s="419"/>
      <c r="H41" s="419"/>
      <c r="I41" s="419"/>
      <c r="J41" s="342"/>
      <c r="K41" s="359"/>
      <c r="L41" s="360"/>
      <c r="M41" s="361"/>
      <c r="N41" s="361"/>
      <c r="O41" s="361"/>
      <c r="P41" s="362"/>
      <c r="Q41" s="362"/>
      <c r="R41" s="362"/>
    </row>
    <row r="42" spans="1:24" s="323" customFormat="1" x14ac:dyDescent="0.2">
      <c r="A42" s="417" t="s">
        <v>93</v>
      </c>
      <c r="B42" s="419"/>
      <c r="C42" s="419"/>
      <c r="D42" s="419"/>
      <c r="E42" s="419"/>
      <c r="F42" s="419"/>
      <c r="G42" s="419"/>
      <c r="H42" s="419"/>
      <c r="I42" s="419"/>
      <c r="J42" s="419"/>
      <c r="K42" s="419"/>
      <c r="L42" s="360"/>
      <c r="M42" s="361"/>
      <c r="N42" s="361"/>
      <c r="O42" s="361"/>
      <c r="P42" s="362"/>
      <c r="Q42" s="362"/>
      <c r="R42" s="362"/>
    </row>
    <row r="43" spans="1:24" s="323" customFormat="1" x14ac:dyDescent="0.2">
      <c r="A43" s="417" t="s">
        <v>94</v>
      </c>
      <c r="B43" s="419"/>
      <c r="C43" s="419"/>
      <c r="D43" s="419"/>
      <c r="E43" s="419"/>
      <c r="F43" s="419"/>
      <c r="G43" s="419"/>
      <c r="H43" s="419"/>
      <c r="I43" s="419"/>
      <c r="J43" s="419"/>
      <c r="K43" s="419"/>
      <c r="L43" s="360"/>
      <c r="M43" s="361"/>
      <c r="N43" s="361"/>
      <c r="O43" s="361"/>
      <c r="P43" s="362"/>
      <c r="Q43" s="362"/>
      <c r="R43" s="362"/>
    </row>
    <row r="44" spans="1:24" s="323" customFormat="1" x14ac:dyDescent="0.2">
      <c r="A44" s="417" t="s">
        <v>95</v>
      </c>
      <c r="B44" s="419"/>
      <c r="C44" s="419"/>
      <c r="D44" s="419"/>
      <c r="E44" s="419"/>
      <c r="F44" s="419"/>
      <c r="G44" s="419"/>
      <c r="H44" s="419"/>
      <c r="I44" s="419"/>
      <c r="J44" s="419"/>
      <c r="K44" s="419"/>
      <c r="L44" s="360"/>
      <c r="M44" s="361"/>
      <c r="N44" s="361"/>
      <c r="O44" s="361"/>
      <c r="P44" s="362"/>
      <c r="Q44" s="362"/>
      <c r="R44" s="362"/>
    </row>
    <row r="45" spans="1:24" s="323" customFormat="1" x14ac:dyDescent="0.2">
      <c r="A45" s="417"/>
      <c r="B45" s="419"/>
      <c r="C45" s="419"/>
      <c r="D45" s="419"/>
      <c r="E45" s="419"/>
      <c r="F45" s="419"/>
      <c r="G45" s="419"/>
      <c r="H45" s="419"/>
      <c r="I45" s="419"/>
      <c r="J45" s="419"/>
      <c r="K45" s="419"/>
      <c r="L45" s="360"/>
      <c r="M45" s="361"/>
      <c r="N45" s="361"/>
      <c r="O45" s="361"/>
      <c r="P45" s="362"/>
      <c r="Q45" s="362"/>
      <c r="R45" s="362"/>
    </row>
    <row r="46" spans="1:24" s="323" customFormat="1" x14ac:dyDescent="0.2">
      <c r="A46" s="417" t="s">
        <v>96</v>
      </c>
      <c r="B46" s="419"/>
      <c r="C46" s="419"/>
      <c r="D46" s="419"/>
      <c r="E46" s="419"/>
      <c r="F46" s="419"/>
      <c r="G46" s="419"/>
      <c r="H46" s="419"/>
      <c r="I46" s="419"/>
      <c r="J46" s="419"/>
      <c r="K46" s="419"/>
      <c r="L46" s="360"/>
      <c r="M46" s="361"/>
      <c r="N46" s="361"/>
      <c r="O46" s="361"/>
      <c r="P46" s="362"/>
      <c r="Q46" s="362"/>
      <c r="R46" s="362"/>
    </row>
    <row r="47" spans="1:24" s="323" customFormat="1" x14ac:dyDescent="0.2">
      <c r="A47" s="417" t="s">
        <v>97</v>
      </c>
      <c r="B47" s="419"/>
      <c r="C47" s="419"/>
      <c r="D47" s="419"/>
      <c r="E47" s="419"/>
      <c r="F47" s="419"/>
      <c r="G47" s="419"/>
      <c r="H47" s="419"/>
      <c r="I47" s="419"/>
      <c r="J47" s="419"/>
      <c r="K47" s="419"/>
      <c r="L47" s="360"/>
      <c r="M47" s="361"/>
      <c r="N47" s="361"/>
      <c r="O47" s="361"/>
      <c r="P47" s="362"/>
      <c r="Q47" s="362"/>
      <c r="R47" s="362"/>
    </row>
    <row r="48" spans="1:24" s="323" customFormat="1" x14ac:dyDescent="0.2">
      <c r="A48" s="417" t="s">
        <v>98</v>
      </c>
      <c r="B48" s="419"/>
      <c r="C48" s="419"/>
      <c r="D48" s="419"/>
      <c r="E48" s="419"/>
      <c r="F48" s="419"/>
      <c r="G48" s="419"/>
      <c r="H48" s="419"/>
      <c r="I48" s="419"/>
      <c r="J48" s="419"/>
      <c r="K48" s="419"/>
      <c r="L48" s="360"/>
      <c r="M48" s="361"/>
      <c r="N48" s="361"/>
      <c r="O48" s="361"/>
      <c r="P48" s="362"/>
      <c r="Q48" s="362"/>
      <c r="R48" s="362"/>
    </row>
    <row r="49" spans="1:18" s="323" customFormat="1" ht="15" customHeight="1" x14ac:dyDescent="0.25">
      <c r="A49" s="431"/>
      <c r="B49" s="432"/>
      <c r="C49" s="432"/>
      <c r="D49" s="432"/>
      <c r="E49" s="432"/>
      <c r="F49" s="432"/>
      <c r="G49" s="432"/>
      <c r="H49" s="432"/>
      <c r="I49" s="432"/>
      <c r="J49" s="432"/>
      <c r="K49" s="432"/>
      <c r="L49" s="361"/>
      <c r="M49" s="361"/>
      <c r="N49" s="361"/>
      <c r="O49" s="361"/>
      <c r="P49" s="362"/>
      <c r="Q49" s="362"/>
      <c r="R49" s="362"/>
    </row>
    <row r="50" spans="1:18" x14ac:dyDescent="0.25">
      <c r="B50" s="322"/>
      <c r="C50" s="346"/>
      <c r="D50" s="347"/>
      <c r="E50" s="346"/>
      <c r="F50" s="346"/>
      <c r="G50" s="348"/>
      <c r="H50" s="322"/>
      <c r="I50" s="322"/>
      <c r="J50" s="322"/>
      <c r="K50" s="363"/>
      <c r="L50" s="322"/>
      <c r="M50" s="322"/>
      <c r="N50" s="322"/>
      <c r="O50" s="322"/>
      <c r="P50" s="322"/>
      <c r="Q50" s="322"/>
      <c r="R50" s="322"/>
    </row>
    <row r="51" spans="1:18" x14ac:dyDescent="0.25">
      <c r="B51" s="322"/>
      <c r="C51" s="346"/>
      <c r="D51" s="347"/>
      <c r="E51" s="346"/>
      <c r="F51" s="346"/>
      <c r="G51" s="348"/>
      <c r="H51" s="322"/>
      <c r="I51" s="322"/>
      <c r="J51" s="322"/>
      <c r="K51" s="363"/>
      <c r="L51" s="322"/>
      <c r="M51" s="322"/>
      <c r="N51" s="322"/>
      <c r="O51" s="322"/>
      <c r="P51" s="322"/>
      <c r="Q51" s="322"/>
      <c r="R51" s="322"/>
    </row>
    <row r="52" spans="1:18" x14ac:dyDescent="0.25">
      <c r="B52" s="322"/>
      <c r="C52" s="346"/>
      <c r="D52" s="347"/>
      <c r="E52" s="346"/>
      <c r="F52" s="346"/>
      <c r="G52" s="348"/>
      <c r="H52" s="322"/>
      <c r="I52" s="322"/>
      <c r="J52" s="322"/>
      <c r="K52" s="363"/>
      <c r="L52" s="322"/>
      <c r="M52" s="322"/>
      <c r="N52" s="322"/>
      <c r="O52" s="322"/>
      <c r="P52" s="322"/>
      <c r="Q52" s="322"/>
      <c r="R52" s="322"/>
    </row>
    <row r="53" spans="1:18" x14ac:dyDescent="0.25">
      <c r="B53" s="322"/>
      <c r="C53" s="346"/>
      <c r="D53" s="347"/>
      <c r="E53" s="346"/>
      <c r="F53" s="346"/>
      <c r="G53" s="348"/>
      <c r="H53" s="322"/>
      <c r="I53" s="322"/>
      <c r="J53" s="322"/>
      <c r="K53" s="363"/>
      <c r="L53" s="322"/>
      <c r="M53" s="322"/>
      <c r="N53" s="322"/>
      <c r="O53" s="322"/>
      <c r="P53" s="322"/>
      <c r="Q53" s="322"/>
      <c r="R53" s="322"/>
    </row>
    <row r="54" spans="1:18" x14ac:dyDescent="0.25">
      <c r="B54" s="322"/>
      <c r="C54" s="346"/>
      <c r="D54" s="347"/>
      <c r="E54" s="346"/>
      <c r="F54" s="346"/>
      <c r="G54" s="348"/>
      <c r="H54" s="322"/>
      <c r="I54" s="322"/>
      <c r="J54" s="322"/>
      <c r="K54" s="363"/>
      <c r="L54" s="322"/>
      <c r="M54" s="322"/>
      <c r="N54" s="322"/>
      <c r="O54" s="322"/>
      <c r="P54" s="322"/>
      <c r="Q54" s="322"/>
      <c r="R54" s="322"/>
    </row>
    <row r="55" spans="1:18" x14ac:dyDescent="0.25">
      <c r="B55" s="322"/>
      <c r="C55" s="346"/>
      <c r="D55" s="347"/>
      <c r="E55" s="346"/>
      <c r="F55" s="346"/>
      <c r="G55" s="348"/>
      <c r="H55" s="322"/>
      <c r="I55" s="322"/>
      <c r="J55" s="322"/>
      <c r="K55" s="363"/>
      <c r="L55" s="322"/>
      <c r="M55" s="322"/>
      <c r="N55" s="322"/>
      <c r="O55" s="322"/>
      <c r="P55" s="322"/>
      <c r="Q55" s="322"/>
      <c r="R55" s="322"/>
    </row>
    <row r="56" spans="1:18" x14ac:dyDescent="0.25">
      <c r="B56" s="322"/>
      <c r="C56" s="346"/>
      <c r="D56" s="347"/>
      <c r="E56" s="346"/>
      <c r="F56" s="346"/>
      <c r="G56" s="348"/>
      <c r="H56" s="322"/>
      <c r="I56" s="322"/>
      <c r="J56" s="322"/>
      <c r="K56" s="363"/>
      <c r="L56" s="322"/>
      <c r="M56" s="322"/>
      <c r="N56" s="322"/>
      <c r="O56" s="322"/>
      <c r="P56" s="322"/>
      <c r="Q56" s="322"/>
      <c r="R56" s="322"/>
    </row>
    <row r="57" spans="1:18" x14ac:dyDescent="0.25">
      <c r="B57" s="322"/>
      <c r="C57" s="346"/>
      <c r="D57" s="347"/>
      <c r="E57" s="346"/>
      <c r="F57" s="346"/>
      <c r="G57" s="348"/>
      <c r="H57" s="322"/>
      <c r="I57" s="322"/>
      <c r="J57" s="322"/>
      <c r="K57" s="363"/>
      <c r="L57" s="322"/>
      <c r="M57" s="322"/>
      <c r="N57" s="322"/>
      <c r="O57" s="322"/>
      <c r="P57" s="322"/>
      <c r="Q57" s="322"/>
      <c r="R57" s="322"/>
    </row>
    <row r="58" spans="1:18" x14ac:dyDescent="0.25">
      <c r="B58" s="322"/>
      <c r="C58" s="346"/>
      <c r="D58" s="347"/>
      <c r="E58" s="346"/>
      <c r="F58" s="346"/>
      <c r="G58" s="348"/>
      <c r="H58" s="322"/>
      <c r="I58" s="322"/>
      <c r="J58" s="322"/>
      <c r="K58" s="363"/>
      <c r="L58" s="322"/>
      <c r="M58" s="322"/>
      <c r="N58" s="322"/>
      <c r="O58" s="322"/>
      <c r="P58" s="322"/>
      <c r="Q58" s="322"/>
      <c r="R58" s="322"/>
    </row>
    <row r="59" spans="1:18" x14ac:dyDescent="0.25">
      <c r="B59" s="322"/>
      <c r="C59" s="346"/>
      <c r="D59" s="347"/>
      <c r="E59" s="346"/>
      <c r="F59" s="346"/>
      <c r="G59" s="348"/>
      <c r="H59" s="322"/>
      <c r="I59" s="322"/>
      <c r="J59" s="322"/>
      <c r="K59" s="363"/>
      <c r="L59" s="322"/>
      <c r="M59" s="322"/>
      <c r="N59" s="322"/>
      <c r="O59" s="322"/>
      <c r="P59" s="322"/>
      <c r="Q59" s="322"/>
      <c r="R59" s="322"/>
    </row>
    <row r="60" spans="1:18" x14ac:dyDescent="0.25">
      <c r="B60" s="322"/>
      <c r="C60" s="346"/>
      <c r="D60" s="347"/>
      <c r="E60" s="346"/>
      <c r="F60" s="346"/>
      <c r="G60" s="348"/>
      <c r="H60" s="322"/>
      <c r="I60" s="322"/>
      <c r="J60" s="322"/>
      <c r="K60" s="363"/>
      <c r="L60" s="322"/>
      <c r="M60" s="322"/>
      <c r="N60" s="322"/>
      <c r="O60" s="322"/>
      <c r="P60" s="322"/>
      <c r="Q60" s="322"/>
      <c r="R60" s="322"/>
    </row>
    <row r="61" spans="1:18" x14ac:dyDescent="0.25">
      <c r="B61" s="322"/>
      <c r="C61" s="346"/>
      <c r="D61" s="347"/>
      <c r="E61" s="346"/>
      <c r="F61" s="346"/>
      <c r="G61" s="348"/>
      <c r="H61" s="322"/>
      <c r="I61" s="322"/>
      <c r="J61" s="322"/>
      <c r="K61" s="363"/>
      <c r="L61" s="322"/>
      <c r="M61" s="322"/>
      <c r="N61" s="322"/>
      <c r="O61" s="322"/>
      <c r="P61" s="322"/>
      <c r="Q61" s="322"/>
      <c r="R61" s="322"/>
    </row>
  </sheetData>
  <mergeCells count="66">
    <mergeCell ref="Q5:Q10"/>
    <mergeCell ref="R5:R10"/>
    <mergeCell ref="K5:K10"/>
    <mergeCell ref="L5:L10"/>
    <mergeCell ref="M5:M10"/>
    <mergeCell ref="N5:N10"/>
    <mergeCell ref="O5:O10"/>
    <mergeCell ref="P5:P10"/>
    <mergeCell ref="E5:E10"/>
    <mergeCell ref="F5:F10"/>
    <mergeCell ref="G5:G10"/>
    <mergeCell ref="H5:H10"/>
    <mergeCell ref="I5:I10"/>
    <mergeCell ref="J5:J10"/>
    <mergeCell ref="A44:K44"/>
    <mergeCell ref="A45:K45"/>
    <mergeCell ref="A46:K46"/>
    <mergeCell ref="A47:K47"/>
    <mergeCell ref="A48:K48"/>
    <mergeCell ref="A49:K49"/>
    <mergeCell ref="A37:I37"/>
    <mergeCell ref="A38:I38"/>
    <mergeCell ref="A39:I39"/>
    <mergeCell ref="A41:I41"/>
    <mergeCell ref="A42:K42"/>
    <mergeCell ref="A43:K43"/>
    <mergeCell ref="A34:I34"/>
    <mergeCell ref="M34:Q34"/>
    <mergeCell ref="A35:H35"/>
    <mergeCell ref="M35:Q35"/>
    <mergeCell ref="A36:I36"/>
    <mergeCell ref="M36:Q36"/>
    <mergeCell ref="A30:C30"/>
    <mergeCell ref="M30:Q30"/>
    <mergeCell ref="A31:C31"/>
    <mergeCell ref="M31:Q31"/>
    <mergeCell ref="M32:Q32"/>
    <mergeCell ref="M33:Q33"/>
    <mergeCell ref="A26:G26"/>
    <mergeCell ref="M26:Q26"/>
    <mergeCell ref="A27:G27"/>
    <mergeCell ref="M27:Q27"/>
    <mergeCell ref="M28:Q28"/>
    <mergeCell ref="M29:Q29"/>
    <mergeCell ref="M22:Q22"/>
    <mergeCell ref="M23:Q23"/>
    <mergeCell ref="A24:G24"/>
    <mergeCell ref="M24:Q24"/>
    <mergeCell ref="A25:H25"/>
    <mergeCell ref="M25:Q25"/>
    <mergeCell ref="A19:G19"/>
    <mergeCell ref="M19:Q19"/>
    <mergeCell ref="A20:G20"/>
    <mergeCell ref="M20:Q20"/>
    <mergeCell ref="A21:H21"/>
    <mergeCell ref="M21:Q21"/>
    <mergeCell ref="A1:R1"/>
    <mergeCell ref="A3:R3"/>
    <mergeCell ref="N15:Q15"/>
    <mergeCell ref="N16:Q16"/>
    <mergeCell ref="A18:L18"/>
    <mergeCell ref="M18:Q18"/>
    <mergeCell ref="A5:A10"/>
    <mergeCell ref="B5:B10"/>
    <mergeCell ref="C5:C10"/>
    <mergeCell ref="D5:D10"/>
  </mergeCells>
  <printOptions horizontalCentered="1"/>
  <pageMargins left="0.39370078740157483" right="0.39370078740157483" top="0.59055118110236227" bottom="0.59055118110236227" header="0.51181102362204722" footer="0.51181102362204722"/>
  <pageSetup paperSize="8"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5"/>
  <sheetViews>
    <sheetView view="pageBreakPreview" topLeftCell="B10" zoomScale="70" zoomScaleNormal="75" workbookViewId="0">
      <selection activeCell="L68" sqref="L68"/>
    </sheetView>
  </sheetViews>
  <sheetFormatPr defaultColWidth="9.109375" defaultRowHeight="13.2" x14ac:dyDescent="0.25"/>
  <cols>
    <col min="1" max="1" width="5.88671875" style="290" hidden="1" customWidth="1"/>
    <col min="2" max="2" width="23.6640625" style="291" customWidth="1"/>
    <col min="3" max="3" width="28.44140625" style="291" customWidth="1"/>
    <col min="4" max="4" width="28.44140625" style="291" hidden="1" customWidth="1"/>
    <col min="5" max="5" width="42.6640625" style="291" customWidth="1"/>
    <col min="6" max="8" width="9.109375" style="291"/>
    <col min="9" max="13" width="12" style="291" customWidth="1"/>
    <col min="14" max="14" width="13.109375" style="291" customWidth="1"/>
    <col min="15" max="15" width="16.33203125" style="291" bestFit="1" customWidth="1"/>
    <col min="16" max="16" width="16.88671875" style="291" bestFit="1" customWidth="1"/>
    <col min="17" max="17" width="18.6640625" style="291" customWidth="1"/>
    <col min="18" max="18" width="26.44140625" style="291" hidden="1" customWidth="1"/>
    <col min="19" max="21" width="0" style="291" hidden="1" customWidth="1"/>
    <col min="22" max="27" width="9.109375" style="291"/>
    <col min="28" max="28" width="14.44140625" style="291" customWidth="1"/>
    <col min="29" max="16384" width="9.109375" style="291"/>
  </cols>
  <sheetData>
    <row r="1" spans="1:28" ht="15.6" x14ac:dyDescent="0.3">
      <c r="B1" s="434" t="s">
        <v>99</v>
      </c>
      <c r="C1" s="434"/>
      <c r="D1" s="434"/>
      <c r="E1" s="435"/>
      <c r="F1" s="435"/>
      <c r="G1" s="435"/>
      <c r="H1" s="435"/>
      <c r="I1" s="435"/>
      <c r="J1" s="435"/>
      <c r="K1" s="435"/>
      <c r="L1" s="435"/>
      <c r="M1" s="435"/>
      <c r="N1" s="435"/>
      <c r="O1" s="435"/>
      <c r="P1" s="435"/>
      <c r="Q1" s="435"/>
    </row>
    <row r="2" spans="1:28" ht="15.6" x14ac:dyDescent="0.3">
      <c r="B2" s="434" t="s">
        <v>100</v>
      </c>
      <c r="C2" s="435"/>
      <c r="D2" s="435"/>
      <c r="E2" s="435"/>
      <c r="F2" s="435"/>
      <c r="G2" s="435"/>
      <c r="H2" s="435"/>
      <c r="I2" s="435"/>
      <c r="J2" s="435"/>
      <c r="K2" s="435"/>
      <c r="L2" s="435"/>
      <c r="M2" s="435"/>
      <c r="N2" s="435"/>
      <c r="O2" s="435"/>
      <c r="P2" s="435"/>
      <c r="Q2" s="435"/>
    </row>
    <row r="3" spans="1:28" ht="9" customHeight="1" x14ac:dyDescent="0.3">
      <c r="B3" s="434"/>
      <c r="C3" s="434"/>
      <c r="D3" s="434"/>
      <c r="E3" s="435"/>
      <c r="F3" s="435"/>
      <c r="G3" s="435"/>
      <c r="H3" s="435"/>
      <c r="I3" s="435"/>
      <c r="J3" s="435"/>
      <c r="K3" s="435"/>
      <c r="L3" s="435"/>
      <c r="M3" s="435"/>
      <c r="N3" s="435"/>
      <c r="O3" s="435"/>
      <c r="P3" s="435"/>
      <c r="Q3" s="435"/>
    </row>
    <row r="4" spans="1:28" ht="15.6" x14ac:dyDescent="0.3">
      <c r="B4" s="434" t="s">
        <v>101</v>
      </c>
      <c r="C4" s="434"/>
      <c r="D4" s="434"/>
      <c r="E4" s="435"/>
      <c r="F4" s="435"/>
      <c r="G4" s="435"/>
      <c r="H4" s="435"/>
      <c r="I4" s="435"/>
      <c r="J4" s="435"/>
      <c r="K4" s="435"/>
      <c r="L4" s="435"/>
      <c r="M4" s="435"/>
      <c r="N4" s="435"/>
      <c r="O4" s="435"/>
      <c r="P4" s="435"/>
      <c r="Q4" s="435"/>
    </row>
    <row r="5" spans="1:28" ht="4.5" customHeight="1" x14ac:dyDescent="0.25"/>
    <row r="6" spans="1:28" x14ac:dyDescent="0.25">
      <c r="B6" s="436" t="s">
        <v>102</v>
      </c>
      <c r="C6" s="437"/>
      <c r="D6" s="437"/>
      <c r="E6" s="437"/>
      <c r="F6" s="437"/>
      <c r="G6" s="437"/>
      <c r="H6" s="437"/>
      <c r="I6" s="437"/>
      <c r="J6" s="437"/>
      <c r="K6" s="437"/>
      <c r="L6" s="437"/>
      <c r="M6" s="437"/>
      <c r="N6" s="437"/>
      <c r="O6" s="437"/>
      <c r="P6" s="437"/>
      <c r="Q6" s="438"/>
    </row>
    <row r="7" spans="1:28" s="289" customFormat="1" ht="51" x14ac:dyDescent="0.2">
      <c r="A7" s="292"/>
      <c r="B7" s="443" t="s">
        <v>103</v>
      </c>
      <c r="C7" s="443" t="s">
        <v>104</v>
      </c>
      <c r="D7" s="293"/>
      <c r="E7" s="443" t="s">
        <v>105</v>
      </c>
      <c r="F7" s="439" t="s">
        <v>106</v>
      </c>
      <c r="G7" s="440"/>
      <c r="H7" s="441"/>
      <c r="I7" s="459" t="s">
        <v>107</v>
      </c>
      <c r="J7" s="443" t="s">
        <v>108</v>
      </c>
      <c r="K7" s="460" t="s">
        <v>109</v>
      </c>
      <c r="L7" s="443" t="s">
        <v>110</v>
      </c>
      <c r="M7" s="443" t="s">
        <v>111</v>
      </c>
      <c r="N7" s="442" t="s">
        <v>112</v>
      </c>
      <c r="O7" s="442"/>
      <c r="P7" s="442"/>
      <c r="Q7" s="442"/>
      <c r="AB7" s="289" t="s">
        <v>113</v>
      </c>
    </row>
    <row r="8" spans="1:28" s="289" customFormat="1" ht="79.8" customHeight="1" x14ac:dyDescent="0.2">
      <c r="A8" s="292" t="s">
        <v>114</v>
      </c>
      <c r="B8" s="458"/>
      <c r="C8" s="458"/>
      <c r="D8" s="294"/>
      <c r="E8" s="458"/>
      <c r="F8" s="295" t="s">
        <v>115</v>
      </c>
      <c r="G8" s="295" t="s">
        <v>116</v>
      </c>
      <c r="H8" s="295" t="s">
        <v>117</v>
      </c>
      <c r="I8" s="443"/>
      <c r="J8" s="444"/>
      <c r="K8" s="461"/>
      <c r="L8" s="444"/>
      <c r="M8" s="444"/>
      <c r="N8" s="293" t="s">
        <v>6</v>
      </c>
      <c r="O8" s="293" t="s">
        <v>7</v>
      </c>
      <c r="P8" s="293" t="s">
        <v>8</v>
      </c>
      <c r="Q8" s="317" t="s">
        <v>118</v>
      </c>
    </row>
    <row r="9" spans="1:28" x14ac:dyDescent="0.25">
      <c r="B9" s="296" t="s">
        <v>40</v>
      </c>
      <c r="C9" s="296" t="s">
        <v>40</v>
      </c>
      <c r="D9" s="296"/>
      <c r="E9" s="296" t="s">
        <v>41</v>
      </c>
      <c r="F9" s="296" t="s">
        <v>119</v>
      </c>
      <c r="G9" s="296" t="s">
        <v>119</v>
      </c>
      <c r="H9" s="296" t="s">
        <v>119</v>
      </c>
      <c r="I9" s="296" t="s">
        <v>40</v>
      </c>
      <c r="J9" s="296" t="s">
        <v>120</v>
      </c>
      <c r="K9" s="296" t="s">
        <v>121</v>
      </c>
      <c r="L9" s="296" t="s">
        <v>122</v>
      </c>
      <c r="M9" s="296" t="s">
        <v>123</v>
      </c>
      <c r="N9" s="310" t="s">
        <v>45</v>
      </c>
      <c r="O9" s="310" t="s">
        <v>45</v>
      </c>
      <c r="P9" s="310" t="s">
        <v>45</v>
      </c>
      <c r="Q9" s="310" t="s">
        <v>52</v>
      </c>
    </row>
    <row r="10" spans="1:28" ht="17.25" customHeight="1" x14ac:dyDescent="0.25">
      <c r="A10" s="290">
        <v>1</v>
      </c>
      <c r="B10" s="296" t="s">
        <v>124</v>
      </c>
      <c r="C10" s="101" t="s">
        <v>125</v>
      </c>
      <c r="D10" s="297" t="s">
        <v>126</v>
      </c>
      <c r="E10" s="298" t="s">
        <v>127</v>
      </c>
      <c r="F10" s="391" t="s">
        <v>128</v>
      </c>
      <c r="G10" s="391" t="s">
        <v>129</v>
      </c>
      <c r="H10" s="391" t="s">
        <v>130</v>
      </c>
      <c r="I10" s="311" t="s">
        <v>131</v>
      </c>
      <c r="J10" s="296">
        <v>1</v>
      </c>
      <c r="K10" s="296">
        <v>2</v>
      </c>
      <c r="L10" s="296">
        <v>3</v>
      </c>
      <c r="M10" s="296">
        <v>3</v>
      </c>
      <c r="N10" s="310"/>
      <c r="O10" s="310">
        <v>220000</v>
      </c>
      <c r="P10" s="310"/>
      <c r="Q10" s="310">
        <f>+O10+N10+P10</f>
        <v>220000</v>
      </c>
    </row>
    <row r="11" spans="1:28" ht="17.25" customHeight="1" x14ac:dyDescent="0.25">
      <c r="A11" s="290">
        <v>1</v>
      </c>
      <c r="B11" s="296" t="s">
        <v>124</v>
      </c>
      <c r="C11" s="101" t="s">
        <v>132</v>
      </c>
      <c r="D11" s="297" t="s">
        <v>133</v>
      </c>
      <c r="E11" s="298" t="s">
        <v>127</v>
      </c>
      <c r="F11" s="391" t="s">
        <v>128</v>
      </c>
      <c r="G11" s="391" t="s">
        <v>129</v>
      </c>
      <c r="H11" s="391" t="s">
        <v>130</v>
      </c>
      <c r="I11" s="311" t="s">
        <v>131</v>
      </c>
      <c r="J11" s="296">
        <v>1</v>
      </c>
      <c r="K11" s="296">
        <v>2</v>
      </c>
      <c r="L11" s="296">
        <v>3</v>
      </c>
      <c r="M11" s="296">
        <v>3</v>
      </c>
      <c r="N11" s="310"/>
      <c r="O11" s="310">
        <v>600000</v>
      </c>
      <c r="P11" s="310"/>
      <c r="Q11" s="310">
        <f t="shared" ref="Q11:Q48" si="0">+O11+N11+P11</f>
        <v>600000</v>
      </c>
    </row>
    <row r="12" spans="1:28" ht="17.25" customHeight="1" x14ac:dyDescent="0.25">
      <c r="A12" s="290">
        <v>1</v>
      </c>
      <c r="B12" s="296" t="s">
        <v>124</v>
      </c>
      <c r="C12" s="99" t="s">
        <v>134</v>
      </c>
      <c r="D12" s="297" t="s">
        <v>135</v>
      </c>
      <c r="E12" s="298" t="s">
        <v>127</v>
      </c>
      <c r="F12" s="391" t="s">
        <v>128</v>
      </c>
      <c r="G12" s="391" t="s">
        <v>129</v>
      </c>
      <c r="H12" s="391" t="s">
        <v>130</v>
      </c>
      <c r="I12" s="311" t="s">
        <v>131</v>
      </c>
      <c r="J12" s="296">
        <v>1</v>
      </c>
      <c r="K12" s="296">
        <v>2</v>
      </c>
      <c r="L12" s="296">
        <v>3</v>
      </c>
      <c r="M12" s="296">
        <v>3</v>
      </c>
      <c r="N12" s="310"/>
      <c r="O12" s="310">
        <v>212545.7</v>
      </c>
      <c r="P12" s="310"/>
      <c r="Q12" s="310">
        <f t="shared" si="0"/>
        <v>212545.7</v>
      </c>
    </row>
    <row r="13" spans="1:28" ht="17.25" customHeight="1" x14ac:dyDescent="0.25">
      <c r="A13" s="290">
        <v>1</v>
      </c>
      <c r="B13" s="296" t="s">
        <v>124</v>
      </c>
      <c r="C13" s="299" t="s">
        <v>136</v>
      </c>
      <c r="D13" s="297" t="s">
        <v>137</v>
      </c>
      <c r="E13" s="298" t="s">
        <v>127</v>
      </c>
      <c r="F13" s="391" t="s">
        <v>128</v>
      </c>
      <c r="G13" s="391" t="s">
        <v>129</v>
      </c>
      <c r="H13" s="391" t="s">
        <v>130</v>
      </c>
      <c r="I13" s="311" t="s">
        <v>131</v>
      </c>
      <c r="J13" s="296">
        <v>1</v>
      </c>
      <c r="K13" s="296">
        <v>2</v>
      </c>
      <c r="L13" s="296">
        <v>3</v>
      </c>
      <c r="M13" s="296">
        <v>3</v>
      </c>
      <c r="N13" s="310"/>
      <c r="O13" s="310">
        <v>300000</v>
      </c>
      <c r="P13" s="310"/>
      <c r="Q13" s="310">
        <f t="shared" si="0"/>
        <v>300000</v>
      </c>
    </row>
    <row r="14" spans="1:28" ht="17.25" customHeight="1" x14ac:dyDescent="0.25">
      <c r="A14" s="290">
        <v>1</v>
      </c>
      <c r="B14" s="296" t="s">
        <v>124</v>
      </c>
      <c r="C14" s="101" t="s">
        <v>138</v>
      </c>
      <c r="D14" s="297" t="s">
        <v>139</v>
      </c>
      <c r="E14" s="298" t="s">
        <v>127</v>
      </c>
      <c r="F14" s="391" t="s">
        <v>128</v>
      </c>
      <c r="G14" s="391" t="s">
        <v>129</v>
      </c>
      <c r="H14" s="391" t="s">
        <v>130</v>
      </c>
      <c r="I14" s="311" t="s">
        <v>131</v>
      </c>
      <c r="J14" s="296">
        <v>1</v>
      </c>
      <c r="K14" s="296">
        <v>2</v>
      </c>
      <c r="L14" s="296">
        <v>3</v>
      </c>
      <c r="M14" s="296">
        <v>3</v>
      </c>
      <c r="N14" s="310"/>
      <c r="P14" s="310">
        <v>737454.3</v>
      </c>
      <c r="Q14" s="310">
        <f t="shared" si="0"/>
        <v>737454.3</v>
      </c>
    </row>
    <row r="15" spans="1:28" ht="17.25" customHeight="1" x14ac:dyDescent="0.25">
      <c r="A15" s="290">
        <v>2</v>
      </c>
      <c r="B15" s="296" t="s">
        <v>140</v>
      </c>
      <c r="C15" s="101" t="s">
        <v>125</v>
      </c>
      <c r="D15" s="297" t="s">
        <v>126</v>
      </c>
      <c r="E15" s="298" t="s">
        <v>141</v>
      </c>
      <c r="F15" s="391" t="s">
        <v>128</v>
      </c>
      <c r="G15" s="391" t="s">
        <v>129</v>
      </c>
      <c r="H15" s="391" t="s">
        <v>142</v>
      </c>
      <c r="I15" s="311" t="s">
        <v>131</v>
      </c>
      <c r="J15" s="296">
        <v>1</v>
      </c>
      <c r="K15" s="296">
        <v>2</v>
      </c>
      <c r="L15" s="296">
        <v>3</v>
      </c>
      <c r="M15" s="296">
        <v>3</v>
      </c>
      <c r="N15" s="310"/>
      <c r="O15" s="310">
        <v>280000</v>
      </c>
      <c r="P15" s="310"/>
      <c r="Q15" s="310">
        <f t="shared" si="0"/>
        <v>280000</v>
      </c>
    </row>
    <row r="16" spans="1:28" ht="17.25" customHeight="1" x14ac:dyDescent="0.25">
      <c r="A16" s="290">
        <v>2</v>
      </c>
      <c r="B16" s="296" t="s">
        <v>140</v>
      </c>
      <c r="C16" s="101" t="s">
        <v>143</v>
      </c>
      <c r="D16" s="297" t="s">
        <v>144</v>
      </c>
      <c r="E16" s="298" t="s">
        <v>141</v>
      </c>
      <c r="F16" s="391" t="s">
        <v>128</v>
      </c>
      <c r="G16" s="391" t="s">
        <v>129</v>
      </c>
      <c r="H16" s="101" t="s">
        <v>145</v>
      </c>
      <c r="I16" s="311" t="s">
        <v>131</v>
      </c>
      <c r="J16" s="296">
        <v>1</v>
      </c>
      <c r="K16" s="296">
        <v>2</v>
      </c>
      <c r="L16" s="296">
        <v>3</v>
      </c>
      <c r="M16" s="296">
        <v>3</v>
      </c>
      <c r="N16" s="310"/>
      <c r="O16" s="310">
        <v>225000</v>
      </c>
      <c r="P16" s="310"/>
      <c r="Q16" s="310">
        <f t="shared" si="0"/>
        <v>225000</v>
      </c>
    </row>
    <row r="17" spans="1:17" ht="17.25" customHeight="1" x14ac:dyDescent="0.25">
      <c r="A17" s="290">
        <v>2</v>
      </c>
      <c r="B17" s="296" t="s">
        <v>140</v>
      </c>
      <c r="C17" s="300" t="s">
        <v>138</v>
      </c>
      <c r="D17" s="297" t="s">
        <v>139</v>
      </c>
      <c r="E17" s="298" t="s">
        <v>141</v>
      </c>
      <c r="F17" s="391" t="s">
        <v>128</v>
      </c>
      <c r="G17" s="391" t="s">
        <v>129</v>
      </c>
      <c r="H17" s="391" t="s">
        <v>146</v>
      </c>
      <c r="I17" s="311" t="s">
        <v>131</v>
      </c>
      <c r="J17" s="296">
        <v>1</v>
      </c>
      <c r="K17" s="296">
        <v>2</v>
      </c>
      <c r="L17" s="296">
        <v>3</v>
      </c>
      <c r="M17" s="296">
        <v>3</v>
      </c>
      <c r="N17" s="310"/>
      <c r="O17" s="310"/>
      <c r="P17" s="310">
        <v>52000</v>
      </c>
      <c r="Q17" s="310">
        <f t="shared" si="0"/>
        <v>52000</v>
      </c>
    </row>
    <row r="18" spans="1:17" ht="17.25" customHeight="1" x14ac:dyDescent="0.25">
      <c r="A18" s="290">
        <v>2</v>
      </c>
      <c r="B18" s="296" t="s">
        <v>140</v>
      </c>
      <c r="C18" s="99" t="s">
        <v>134</v>
      </c>
      <c r="D18" s="297" t="s">
        <v>135</v>
      </c>
      <c r="E18" s="298" t="s">
        <v>141</v>
      </c>
      <c r="F18" s="391" t="s">
        <v>128</v>
      </c>
      <c r="G18" s="391" t="s">
        <v>129</v>
      </c>
      <c r="H18" s="101" t="s">
        <v>147</v>
      </c>
      <c r="I18" s="311" t="s">
        <v>131</v>
      </c>
      <c r="J18" s="296">
        <v>1</v>
      </c>
      <c r="K18" s="296">
        <v>2</v>
      </c>
      <c r="L18" s="296">
        <v>3</v>
      </c>
      <c r="M18" s="296">
        <v>3</v>
      </c>
      <c r="N18" s="310"/>
      <c r="O18" s="310">
        <v>343000</v>
      </c>
      <c r="P18" s="310"/>
      <c r="Q18" s="310">
        <f t="shared" si="0"/>
        <v>343000</v>
      </c>
    </row>
    <row r="19" spans="1:17" ht="17.25" customHeight="1" x14ac:dyDescent="0.25">
      <c r="A19" s="290">
        <v>4</v>
      </c>
      <c r="B19" s="296" t="s">
        <v>148</v>
      </c>
      <c r="C19" s="101" t="s">
        <v>149</v>
      </c>
      <c r="D19" s="301" t="s">
        <v>150</v>
      </c>
      <c r="E19" s="298" t="s">
        <v>151</v>
      </c>
      <c r="F19" s="391" t="s">
        <v>128</v>
      </c>
      <c r="G19" s="391" t="s">
        <v>129</v>
      </c>
      <c r="H19" s="391" t="s">
        <v>152</v>
      </c>
      <c r="I19" s="311" t="s">
        <v>131</v>
      </c>
      <c r="J19" s="296">
        <v>1</v>
      </c>
      <c r="K19" s="296">
        <v>2</v>
      </c>
      <c r="L19" s="296">
        <v>3</v>
      </c>
      <c r="M19" s="296">
        <v>3</v>
      </c>
      <c r="N19" s="310"/>
      <c r="O19" s="310"/>
      <c r="P19" s="310">
        <v>965000</v>
      </c>
      <c r="Q19" s="310">
        <f t="shared" si="0"/>
        <v>965000</v>
      </c>
    </row>
    <row r="20" spans="1:17" ht="17.25" customHeight="1" x14ac:dyDescent="0.25">
      <c r="A20" s="290">
        <v>4</v>
      </c>
      <c r="B20" s="296" t="s">
        <v>148</v>
      </c>
      <c r="C20" s="101" t="s">
        <v>134</v>
      </c>
      <c r="D20" s="101" t="s">
        <v>135</v>
      </c>
      <c r="E20" s="298" t="s">
        <v>151</v>
      </c>
      <c r="F20" s="391" t="s">
        <v>128</v>
      </c>
      <c r="G20" s="391" t="s">
        <v>129</v>
      </c>
      <c r="H20" s="391" t="s">
        <v>152</v>
      </c>
      <c r="I20" s="311" t="s">
        <v>131</v>
      </c>
      <c r="J20" s="296">
        <v>1</v>
      </c>
      <c r="K20" s="296">
        <v>2</v>
      </c>
      <c r="L20" s="296">
        <v>3</v>
      </c>
      <c r="M20" s="296">
        <v>3</v>
      </c>
      <c r="N20" s="310"/>
      <c r="O20" s="310">
        <v>115000</v>
      </c>
      <c r="P20" s="310"/>
      <c r="Q20" s="310">
        <f t="shared" si="0"/>
        <v>115000</v>
      </c>
    </row>
    <row r="21" spans="1:17" ht="17.25" customHeight="1" x14ac:dyDescent="0.25">
      <c r="A21" s="290">
        <v>5</v>
      </c>
      <c r="B21" s="296" t="s">
        <v>153</v>
      </c>
      <c r="C21" s="300" t="s">
        <v>138</v>
      </c>
      <c r="D21" s="101" t="s">
        <v>139</v>
      </c>
      <c r="E21" s="298" t="s">
        <v>154</v>
      </c>
      <c r="F21" s="391" t="s">
        <v>128</v>
      </c>
      <c r="G21" s="391" t="s">
        <v>129</v>
      </c>
      <c r="H21" s="391" t="s">
        <v>155</v>
      </c>
      <c r="I21" s="311" t="s">
        <v>131</v>
      </c>
      <c r="J21" s="296">
        <v>1</v>
      </c>
      <c r="K21" s="296">
        <v>2</v>
      </c>
      <c r="L21" s="296">
        <v>3</v>
      </c>
      <c r="M21" s="296">
        <v>3</v>
      </c>
      <c r="N21" s="310"/>
      <c r="O21" s="310"/>
      <c r="P21" s="310">
        <v>141000</v>
      </c>
      <c r="Q21" s="310">
        <f t="shared" si="0"/>
        <v>141000</v>
      </c>
    </row>
    <row r="22" spans="1:17" ht="17.25" customHeight="1" x14ac:dyDescent="0.25">
      <c r="A22" s="290">
        <v>5</v>
      </c>
      <c r="B22" s="296" t="s">
        <v>153</v>
      </c>
      <c r="C22" s="101" t="s">
        <v>134</v>
      </c>
      <c r="D22" s="101" t="s">
        <v>135</v>
      </c>
      <c r="E22" s="298" t="s">
        <v>154</v>
      </c>
      <c r="F22" s="391" t="s">
        <v>128</v>
      </c>
      <c r="G22" s="391" t="s">
        <v>129</v>
      </c>
      <c r="H22" s="391" t="s">
        <v>155</v>
      </c>
      <c r="I22" s="311" t="s">
        <v>131</v>
      </c>
      <c r="J22" s="296">
        <v>1</v>
      </c>
      <c r="K22" s="296">
        <v>2</v>
      </c>
      <c r="L22" s="296">
        <v>3</v>
      </c>
      <c r="M22" s="296">
        <v>3</v>
      </c>
      <c r="N22" s="310"/>
      <c r="O22" s="310">
        <v>84000</v>
      </c>
      <c r="P22" s="310"/>
      <c r="Q22" s="310">
        <f t="shared" si="0"/>
        <v>84000</v>
      </c>
    </row>
    <row r="23" spans="1:17" ht="17.25" customHeight="1" x14ac:dyDescent="0.25">
      <c r="A23" s="290">
        <v>6</v>
      </c>
      <c r="B23" s="296" t="s">
        <v>156</v>
      </c>
      <c r="C23" s="101" t="s">
        <v>134</v>
      </c>
      <c r="D23" s="101" t="s">
        <v>135</v>
      </c>
      <c r="E23" s="298" t="s">
        <v>157</v>
      </c>
      <c r="F23" s="391" t="s">
        <v>128</v>
      </c>
      <c r="G23" s="391" t="s">
        <v>129</v>
      </c>
      <c r="H23" s="391" t="s">
        <v>158</v>
      </c>
      <c r="I23" s="311" t="s">
        <v>131</v>
      </c>
      <c r="J23" s="296">
        <v>1</v>
      </c>
      <c r="K23" s="296">
        <v>2</v>
      </c>
      <c r="L23" s="296">
        <v>3</v>
      </c>
      <c r="M23" s="296">
        <v>3</v>
      </c>
      <c r="N23" s="310"/>
      <c r="O23" s="310">
        <v>2880</v>
      </c>
      <c r="P23" s="310"/>
      <c r="Q23" s="310">
        <f t="shared" si="0"/>
        <v>2880</v>
      </c>
    </row>
    <row r="24" spans="1:17" ht="17.25" customHeight="1" x14ac:dyDescent="0.25">
      <c r="A24" s="290">
        <v>7</v>
      </c>
      <c r="B24" s="296" t="s">
        <v>159</v>
      </c>
      <c r="C24" s="101" t="s">
        <v>134</v>
      </c>
      <c r="D24" s="101" t="s">
        <v>135</v>
      </c>
      <c r="E24" s="298" t="s">
        <v>160</v>
      </c>
      <c r="F24" s="391" t="s">
        <v>128</v>
      </c>
      <c r="G24" s="391" t="s">
        <v>129</v>
      </c>
      <c r="H24" s="391" t="s">
        <v>158</v>
      </c>
      <c r="I24" s="311" t="s">
        <v>131</v>
      </c>
      <c r="J24" s="296">
        <v>1</v>
      </c>
      <c r="K24" s="296">
        <v>2</v>
      </c>
      <c r="L24" s="296">
        <v>3</v>
      </c>
      <c r="M24" s="296">
        <v>3</v>
      </c>
      <c r="N24" s="310"/>
      <c r="O24" s="310">
        <v>6120</v>
      </c>
      <c r="P24" s="310"/>
      <c r="Q24" s="310">
        <f t="shared" si="0"/>
        <v>6120</v>
      </c>
    </row>
    <row r="25" spans="1:17" ht="17.25" customHeight="1" x14ac:dyDescent="0.25">
      <c r="A25" s="290" t="s">
        <v>161</v>
      </c>
      <c r="B25" s="296" t="s">
        <v>162</v>
      </c>
      <c r="C25" s="101" t="s">
        <v>134</v>
      </c>
      <c r="D25" s="101" t="s">
        <v>135</v>
      </c>
      <c r="E25" s="298" t="s">
        <v>163</v>
      </c>
      <c r="F25" s="391" t="s">
        <v>128</v>
      </c>
      <c r="G25" s="391" t="s">
        <v>129</v>
      </c>
      <c r="H25" s="391" t="s">
        <v>164</v>
      </c>
      <c r="I25" s="311" t="s">
        <v>131</v>
      </c>
      <c r="J25" s="296">
        <v>1</v>
      </c>
      <c r="K25" s="296">
        <v>2</v>
      </c>
      <c r="L25" s="296">
        <v>3</v>
      </c>
      <c r="M25" s="296">
        <v>3</v>
      </c>
      <c r="N25" s="310"/>
      <c r="O25" s="310">
        <v>40500</v>
      </c>
      <c r="P25" s="310"/>
      <c r="Q25" s="310">
        <f t="shared" si="0"/>
        <v>40500</v>
      </c>
    </row>
    <row r="26" spans="1:17" ht="17.25" customHeight="1" x14ac:dyDescent="0.25">
      <c r="A26" s="290">
        <v>13</v>
      </c>
      <c r="B26" s="296" t="s">
        <v>165</v>
      </c>
      <c r="C26" s="101" t="s">
        <v>134</v>
      </c>
      <c r="D26" s="101" t="s">
        <v>135</v>
      </c>
      <c r="E26" s="298" t="s">
        <v>166</v>
      </c>
      <c r="F26" s="391" t="s">
        <v>128</v>
      </c>
      <c r="G26" s="391" t="s">
        <v>129</v>
      </c>
      <c r="H26" s="391" t="s">
        <v>167</v>
      </c>
      <c r="I26" s="311" t="s">
        <v>131</v>
      </c>
      <c r="J26" s="296">
        <v>1</v>
      </c>
      <c r="K26" s="296">
        <v>2</v>
      </c>
      <c r="L26" s="296">
        <v>3</v>
      </c>
      <c r="M26" s="296">
        <v>3</v>
      </c>
      <c r="N26" s="310"/>
      <c r="O26" s="310">
        <v>8874</v>
      </c>
      <c r="P26" s="310"/>
      <c r="Q26" s="310">
        <f t="shared" si="0"/>
        <v>8874</v>
      </c>
    </row>
    <row r="27" spans="1:17" ht="17.25" customHeight="1" x14ac:dyDescent="0.25">
      <c r="A27" s="290">
        <v>14</v>
      </c>
      <c r="B27" s="296" t="s">
        <v>168</v>
      </c>
      <c r="C27" s="101" t="s">
        <v>134</v>
      </c>
      <c r="D27" s="101" t="s">
        <v>135</v>
      </c>
      <c r="E27" s="298" t="s">
        <v>166</v>
      </c>
      <c r="F27" s="391" t="s">
        <v>128</v>
      </c>
      <c r="G27" s="391" t="s">
        <v>129</v>
      </c>
      <c r="H27" s="391" t="s">
        <v>167</v>
      </c>
      <c r="I27" s="311" t="s">
        <v>131</v>
      </c>
      <c r="J27" s="296">
        <v>1</v>
      </c>
      <c r="K27" s="296">
        <v>2</v>
      </c>
      <c r="L27" s="296">
        <v>3</v>
      </c>
      <c r="M27" s="296">
        <v>3</v>
      </c>
      <c r="N27" s="310"/>
      <c r="O27" s="310">
        <v>10674</v>
      </c>
      <c r="P27" s="310"/>
      <c r="Q27" s="310">
        <f t="shared" si="0"/>
        <v>10674</v>
      </c>
    </row>
    <row r="28" spans="1:17" ht="17.25" customHeight="1" x14ac:dyDescent="0.25">
      <c r="A28" s="290">
        <v>15</v>
      </c>
      <c r="B28" s="296" t="s">
        <v>169</v>
      </c>
      <c r="C28" s="101" t="s">
        <v>134</v>
      </c>
      <c r="D28" s="101" t="s">
        <v>135</v>
      </c>
      <c r="E28" s="298" t="s">
        <v>166</v>
      </c>
      <c r="F28" s="391" t="s">
        <v>128</v>
      </c>
      <c r="G28" s="391" t="s">
        <v>129</v>
      </c>
      <c r="H28" s="391" t="s">
        <v>167</v>
      </c>
      <c r="I28" s="311" t="s">
        <v>131</v>
      </c>
      <c r="J28" s="296">
        <v>1</v>
      </c>
      <c r="K28" s="296">
        <v>2</v>
      </c>
      <c r="L28" s="296">
        <v>3</v>
      </c>
      <c r="M28" s="296">
        <v>3</v>
      </c>
      <c r="N28" s="310"/>
      <c r="O28" s="310">
        <v>11610</v>
      </c>
      <c r="P28" s="310"/>
      <c r="Q28" s="310">
        <f t="shared" si="0"/>
        <v>11610</v>
      </c>
    </row>
    <row r="29" spans="1:17" ht="17.25" customHeight="1" x14ac:dyDescent="0.25">
      <c r="A29" s="290">
        <v>16</v>
      </c>
      <c r="B29" s="296" t="s">
        <v>170</v>
      </c>
      <c r="C29" s="101" t="s">
        <v>134</v>
      </c>
      <c r="D29" s="101" t="s">
        <v>135</v>
      </c>
      <c r="E29" s="298" t="s">
        <v>171</v>
      </c>
      <c r="F29" s="391" t="s">
        <v>128</v>
      </c>
      <c r="G29" s="391" t="s">
        <v>129</v>
      </c>
      <c r="H29" s="391" t="s">
        <v>172</v>
      </c>
      <c r="I29" s="311" t="s">
        <v>131</v>
      </c>
      <c r="J29" s="296">
        <v>1</v>
      </c>
      <c r="K29" s="296">
        <v>2</v>
      </c>
      <c r="L29" s="296">
        <v>3</v>
      </c>
      <c r="M29" s="296">
        <v>3</v>
      </c>
      <c r="N29" s="310"/>
      <c r="O29" s="310">
        <v>3384</v>
      </c>
      <c r="P29" s="310"/>
      <c r="Q29" s="310">
        <f t="shared" si="0"/>
        <v>3384</v>
      </c>
    </row>
    <row r="30" spans="1:17" ht="17.25" customHeight="1" x14ac:dyDescent="0.25">
      <c r="A30" s="290">
        <v>17</v>
      </c>
      <c r="B30" s="296" t="s">
        <v>173</v>
      </c>
      <c r="C30" s="101" t="s">
        <v>134</v>
      </c>
      <c r="D30" s="101" t="s">
        <v>135</v>
      </c>
      <c r="E30" s="298" t="s">
        <v>174</v>
      </c>
      <c r="F30" s="391" t="s">
        <v>128</v>
      </c>
      <c r="G30" s="391" t="s">
        <v>129</v>
      </c>
      <c r="H30" s="391" t="s">
        <v>175</v>
      </c>
      <c r="I30" s="311" t="s">
        <v>131</v>
      </c>
      <c r="J30" s="296">
        <v>1</v>
      </c>
      <c r="K30" s="296">
        <v>2</v>
      </c>
      <c r="L30" s="296">
        <v>3</v>
      </c>
      <c r="M30" s="296">
        <v>3</v>
      </c>
      <c r="N30" s="310"/>
      <c r="O30" s="310">
        <v>19260</v>
      </c>
      <c r="P30" s="310"/>
      <c r="Q30" s="310">
        <f t="shared" si="0"/>
        <v>19260</v>
      </c>
    </row>
    <row r="31" spans="1:17" ht="17.25" customHeight="1" x14ac:dyDescent="0.25">
      <c r="A31" s="290">
        <v>18</v>
      </c>
      <c r="B31" s="296" t="s">
        <v>176</v>
      </c>
      <c r="C31" s="101" t="s">
        <v>134</v>
      </c>
      <c r="D31" s="101" t="s">
        <v>135</v>
      </c>
      <c r="E31" s="298" t="s">
        <v>177</v>
      </c>
      <c r="F31" s="391" t="s">
        <v>128</v>
      </c>
      <c r="G31" s="391" t="s">
        <v>129</v>
      </c>
      <c r="H31" s="391" t="s">
        <v>178</v>
      </c>
      <c r="I31" s="311" t="s">
        <v>131</v>
      </c>
      <c r="J31" s="296">
        <v>1</v>
      </c>
      <c r="K31" s="296">
        <v>2</v>
      </c>
      <c r="L31" s="296">
        <v>3</v>
      </c>
      <c r="M31" s="296">
        <v>3</v>
      </c>
      <c r="N31" s="310"/>
      <c r="O31" s="310">
        <v>27654.3</v>
      </c>
      <c r="P31" s="310"/>
      <c r="Q31" s="310">
        <f t="shared" si="0"/>
        <v>27654.3</v>
      </c>
    </row>
    <row r="32" spans="1:17" ht="17.25" customHeight="1" x14ac:dyDescent="0.25">
      <c r="A32" s="290">
        <v>19</v>
      </c>
      <c r="B32" s="296" t="s">
        <v>179</v>
      </c>
      <c r="C32" s="101" t="s">
        <v>134</v>
      </c>
      <c r="D32" s="101" t="s">
        <v>135</v>
      </c>
      <c r="E32" s="298" t="s">
        <v>180</v>
      </c>
      <c r="F32" s="391" t="s">
        <v>128</v>
      </c>
      <c r="G32" s="391" t="s">
        <v>129</v>
      </c>
      <c r="H32" s="391" t="s">
        <v>142</v>
      </c>
      <c r="I32" s="311" t="s">
        <v>131</v>
      </c>
      <c r="J32" s="296">
        <v>1</v>
      </c>
      <c r="K32" s="296">
        <v>2</v>
      </c>
      <c r="L32" s="296">
        <v>3</v>
      </c>
      <c r="M32" s="296">
        <v>3</v>
      </c>
      <c r="N32" s="310"/>
      <c r="O32" s="310">
        <v>6300</v>
      </c>
      <c r="P32" s="310"/>
      <c r="Q32" s="310">
        <f t="shared" si="0"/>
        <v>6300</v>
      </c>
    </row>
    <row r="33" spans="1:19" ht="17.25" customHeight="1" x14ac:dyDescent="0.25">
      <c r="A33" s="290">
        <v>20</v>
      </c>
      <c r="B33" s="296" t="s">
        <v>181</v>
      </c>
      <c r="C33" s="101" t="s">
        <v>134</v>
      </c>
      <c r="D33" s="101" t="s">
        <v>135</v>
      </c>
      <c r="E33" s="298" t="s">
        <v>182</v>
      </c>
      <c r="F33" s="391" t="s">
        <v>128</v>
      </c>
      <c r="G33" s="391" t="s">
        <v>129</v>
      </c>
      <c r="H33" s="391" t="s">
        <v>152</v>
      </c>
      <c r="I33" s="311" t="s">
        <v>131</v>
      </c>
      <c r="J33" s="296">
        <v>1</v>
      </c>
      <c r="K33" s="296">
        <v>2</v>
      </c>
      <c r="L33" s="296">
        <v>3</v>
      </c>
      <c r="M33" s="296">
        <v>3</v>
      </c>
      <c r="N33" s="310"/>
      <c r="O33" s="310">
        <v>18000</v>
      </c>
      <c r="P33" s="310"/>
      <c r="Q33" s="310">
        <f t="shared" si="0"/>
        <v>18000</v>
      </c>
    </row>
    <row r="34" spans="1:19" ht="17.25" customHeight="1" x14ac:dyDescent="0.25">
      <c r="A34" s="290">
        <v>21</v>
      </c>
      <c r="B34" s="296" t="s">
        <v>183</v>
      </c>
      <c r="C34" s="101" t="s">
        <v>134</v>
      </c>
      <c r="D34" s="101" t="s">
        <v>135</v>
      </c>
      <c r="E34" s="298" t="s">
        <v>184</v>
      </c>
      <c r="F34" s="391" t="s">
        <v>128</v>
      </c>
      <c r="G34" s="391" t="s">
        <v>129</v>
      </c>
      <c r="H34" s="391" t="s">
        <v>152</v>
      </c>
      <c r="I34" s="311" t="s">
        <v>131</v>
      </c>
      <c r="J34" s="296">
        <v>1</v>
      </c>
      <c r="K34" s="296">
        <v>2</v>
      </c>
      <c r="L34" s="296">
        <v>3</v>
      </c>
      <c r="M34" s="296">
        <v>3</v>
      </c>
      <c r="N34" s="310"/>
      <c r="O34" s="310">
        <v>22500</v>
      </c>
      <c r="P34" s="310"/>
      <c r="Q34" s="310">
        <f t="shared" si="0"/>
        <v>22500</v>
      </c>
    </row>
    <row r="35" spans="1:19" ht="17.25" customHeight="1" x14ac:dyDescent="0.25">
      <c r="A35" s="290">
        <v>22</v>
      </c>
      <c r="B35" s="296" t="s">
        <v>185</v>
      </c>
      <c r="C35" s="101" t="s">
        <v>134</v>
      </c>
      <c r="D35" s="101" t="s">
        <v>135</v>
      </c>
      <c r="E35" s="298" t="s">
        <v>163</v>
      </c>
      <c r="F35" s="391" t="s">
        <v>128</v>
      </c>
      <c r="G35" s="391" t="s">
        <v>129</v>
      </c>
      <c r="H35" s="391" t="s">
        <v>164</v>
      </c>
      <c r="I35" s="311" t="s">
        <v>131</v>
      </c>
      <c r="J35" s="296">
        <v>1</v>
      </c>
      <c r="K35" s="296">
        <v>2</v>
      </c>
      <c r="L35" s="296">
        <v>3</v>
      </c>
      <c r="M35" s="296">
        <v>3</v>
      </c>
      <c r="N35" s="310"/>
      <c r="O35" s="310">
        <v>3420</v>
      </c>
      <c r="P35" s="310"/>
      <c r="Q35" s="310">
        <f t="shared" si="0"/>
        <v>3420</v>
      </c>
    </row>
    <row r="36" spans="1:19" ht="17.25" customHeight="1" x14ac:dyDescent="0.25">
      <c r="A36" s="290">
        <v>23</v>
      </c>
      <c r="B36" s="296" t="s">
        <v>186</v>
      </c>
      <c r="C36" s="101" t="s">
        <v>134</v>
      </c>
      <c r="D36" s="101" t="s">
        <v>135</v>
      </c>
      <c r="E36" s="298" t="s">
        <v>163</v>
      </c>
      <c r="F36" s="391" t="s">
        <v>128</v>
      </c>
      <c r="G36" s="391" t="s">
        <v>129</v>
      </c>
      <c r="H36" s="391" t="s">
        <v>164</v>
      </c>
      <c r="I36" s="311" t="s">
        <v>131</v>
      </c>
      <c r="J36" s="296">
        <v>1</v>
      </c>
      <c r="K36" s="296">
        <v>2</v>
      </c>
      <c r="L36" s="296">
        <v>3</v>
      </c>
      <c r="M36" s="296">
        <v>3</v>
      </c>
      <c r="N36" s="310"/>
      <c r="O36" s="310">
        <v>6030</v>
      </c>
      <c r="P36" s="310"/>
      <c r="Q36" s="310">
        <f t="shared" si="0"/>
        <v>6030</v>
      </c>
    </row>
    <row r="37" spans="1:19" ht="17.25" customHeight="1" x14ac:dyDescent="0.25">
      <c r="A37" s="290">
        <v>24</v>
      </c>
      <c r="B37" s="296" t="s">
        <v>187</v>
      </c>
      <c r="C37" s="101" t="s">
        <v>134</v>
      </c>
      <c r="D37" s="101" t="s">
        <v>135</v>
      </c>
      <c r="E37" s="298" t="s">
        <v>163</v>
      </c>
      <c r="F37" s="391" t="s">
        <v>128</v>
      </c>
      <c r="G37" s="391" t="s">
        <v>129</v>
      </c>
      <c r="H37" s="391" t="s">
        <v>164</v>
      </c>
      <c r="I37" s="311" t="s">
        <v>131</v>
      </c>
      <c r="J37" s="296">
        <v>1</v>
      </c>
      <c r="K37" s="296">
        <v>2</v>
      </c>
      <c r="L37" s="296">
        <v>3</v>
      </c>
      <c r="M37" s="296">
        <v>3</v>
      </c>
      <c r="N37" s="310"/>
      <c r="O37" s="310">
        <v>1800</v>
      </c>
      <c r="P37" s="310"/>
      <c r="Q37" s="310">
        <f t="shared" si="0"/>
        <v>1800</v>
      </c>
    </row>
    <row r="38" spans="1:19" ht="17.25" customHeight="1" x14ac:dyDescent="0.25">
      <c r="A38" s="290">
        <v>25</v>
      </c>
      <c r="B38" s="296" t="s">
        <v>188</v>
      </c>
      <c r="C38" s="101" t="s">
        <v>134</v>
      </c>
      <c r="D38" s="101" t="s">
        <v>135</v>
      </c>
      <c r="E38" s="298" t="s">
        <v>163</v>
      </c>
      <c r="F38" s="391" t="s">
        <v>128</v>
      </c>
      <c r="G38" s="391" t="s">
        <v>129</v>
      </c>
      <c r="H38" s="391" t="s">
        <v>164</v>
      </c>
      <c r="I38" s="311" t="s">
        <v>131</v>
      </c>
      <c r="J38" s="296">
        <v>1</v>
      </c>
      <c r="K38" s="296">
        <v>2</v>
      </c>
      <c r="L38" s="296">
        <v>3</v>
      </c>
      <c r="M38" s="296">
        <v>3</v>
      </c>
      <c r="N38" s="310"/>
      <c r="O38" s="310">
        <v>2925</v>
      </c>
      <c r="P38" s="310"/>
      <c r="Q38" s="310">
        <f t="shared" si="0"/>
        <v>2925</v>
      </c>
    </row>
    <row r="39" spans="1:19" ht="17.25" customHeight="1" x14ac:dyDescent="0.25">
      <c r="A39" s="290">
        <v>26</v>
      </c>
      <c r="B39" s="296" t="s">
        <v>189</v>
      </c>
      <c r="C39" s="101" t="s">
        <v>134</v>
      </c>
      <c r="D39" s="101" t="s">
        <v>135</v>
      </c>
      <c r="E39" s="298" t="s">
        <v>163</v>
      </c>
      <c r="F39" s="391" t="s">
        <v>128</v>
      </c>
      <c r="G39" s="391" t="s">
        <v>129</v>
      </c>
      <c r="H39" s="391" t="s">
        <v>164</v>
      </c>
      <c r="I39" s="311" t="s">
        <v>131</v>
      </c>
      <c r="J39" s="296">
        <v>1</v>
      </c>
      <c r="K39" s="296">
        <v>2</v>
      </c>
      <c r="L39" s="296">
        <v>3</v>
      </c>
      <c r="M39" s="296">
        <v>3</v>
      </c>
      <c r="N39" s="310"/>
      <c r="O39" s="310">
        <v>4050</v>
      </c>
      <c r="P39" s="310"/>
      <c r="Q39" s="310">
        <f t="shared" si="0"/>
        <v>4050</v>
      </c>
    </row>
    <row r="40" spans="1:19" ht="17.25" customHeight="1" x14ac:dyDescent="0.25">
      <c r="A40" s="290">
        <v>27</v>
      </c>
      <c r="B40" s="296" t="s">
        <v>190</v>
      </c>
      <c r="C40" s="101" t="s">
        <v>134</v>
      </c>
      <c r="D40" s="101" t="s">
        <v>135</v>
      </c>
      <c r="E40" s="298" t="s">
        <v>191</v>
      </c>
      <c r="F40" s="391" t="s">
        <v>128</v>
      </c>
      <c r="G40" s="391" t="s">
        <v>129</v>
      </c>
      <c r="H40" s="391" t="s">
        <v>192</v>
      </c>
      <c r="I40" s="311" t="s">
        <v>131</v>
      </c>
      <c r="J40" s="296">
        <v>1</v>
      </c>
      <c r="K40" s="296">
        <v>2</v>
      </c>
      <c r="L40" s="296">
        <v>3</v>
      </c>
      <c r="M40" s="296">
        <v>3</v>
      </c>
      <c r="N40" s="310"/>
      <c r="O40" s="310">
        <v>1116</v>
      </c>
      <c r="P40" s="310"/>
      <c r="Q40" s="310">
        <f t="shared" si="0"/>
        <v>1116</v>
      </c>
    </row>
    <row r="41" spans="1:19" ht="17.25" customHeight="1" x14ac:dyDescent="0.25">
      <c r="A41" s="290">
        <v>28</v>
      </c>
      <c r="B41" s="296" t="s">
        <v>193</v>
      </c>
      <c r="C41" s="101" t="s">
        <v>134</v>
      </c>
      <c r="D41" s="101" t="s">
        <v>135</v>
      </c>
      <c r="E41" s="298" t="s">
        <v>191</v>
      </c>
      <c r="F41" s="391" t="s">
        <v>128</v>
      </c>
      <c r="G41" s="391" t="s">
        <v>129</v>
      </c>
      <c r="H41" s="391" t="s">
        <v>192</v>
      </c>
      <c r="I41" s="311" t="s">
        <v>131</v>
      </c>
      <c r="J41" s="296">
        <v>1</v>
      </c>
      <c r="K41" s="296">
        <v>2</v>
      </c>
      <c r="L41" s="296">
        <v>3</v>
      </c>
      <c r="M41" s="296">
        <v>3</v>
      </c>
      <c r="N41" s="310"/>
      <c r="O41" s="310">
        <v>6084</v>
      </c>
      <c r="P41" s="310"/>
      <c r="Q41" s="310">
        <f t="shared" si="0"/>
        <v>6084</v>
      </c>
    </row>
    <row r="42" spans="1:19" ht="17.25" customHeight="1" x14ac:dyDescent="0.25">
      <c r="A42" s="290">
        <v>29</v>
      </c>
      <c r="B42" s="296" t="s">
        <v>194</v>
      </c>
      <c r="C42" s="101" t="s">
        <v>134</v>
      </c>
      <c r="D42" s="101" t="s">
        <v>135</v>
      </c>
      <c r="E42" s="298" t="s">
        <v>191</v>
      </c>
      <c r="F42" s="391" t="s">
        <v>128</v>
      </c>
      <c r="G42" s="391" t="s">
        <v>129</v>
      </c>
      <c r="H42" s="391" t="s">
        <v>192</v>
      </c>
      <c r="I42" s="311" t="s">
        <v>131</v>
      </c>
      <c r="J42" s="296">
        <v>1</v>
      </c>
      <c r="K42" s="296">
        <v>2</v>
      </c>
      <c r="L42" s="296">
        <v>3</v>
      </c>
      <c r="M42" s="296">
        <v>3</v>
      </c>
      <c r="N42" s="310"/>
      <c r="O42" s="310">
        <v>7200</v>
      </c>
      <c r="P42" s="310"/>
      <c r="Q42" s="310">
        <f t="shared" si="0"/>
        <v>7200</v>
      </c>
    </row>
    <row r="43" spans="1:19" ht="17.25" customHeight="1" x14ac:dyDescent="0.25">
      <c r="A43" s="290">
        <v>30</v>
      </c>
      <c r="B43" s="296" t="s">
        <v>195</v>
      </c>
      <c r="C43" s="101" t="s">
        <v>134</v>
      </c>
      <c r="D43" s="101" t="s">
        <v>135</v>
      </c>
      <c r="E43" s="298" t="s">
        <v>196</v>
      </c>
      <c r="F43" s="391" t="s">
        <v>128</v>
      </c>
      <c r="G43" s="391" t="s">
        <v>129</v>
      </c>
      <c r="H43" s="391" t="s">
        <v>197</v>
      </c>
      <c r="I43" s="311" t="s">
        <v>131</v>
      </c>
      <c r="J43" s="296">
        <v>1</v>
      </c>
      <c r="K43" s="296">
        <v>2</v>
      </c>
      <c r="L43" s="296">
        <v>3</v>
      </c>
      <c r="M43" s="296">
        <v>3</v>
      </c>
      <c r="N43" s="310"/>
      <c r="O43" s="310">
        <v>3330</v>
      </c>
      <c r="P43" s="310"/>
      <c r="Q43" s="310">
        <f t="shared" si="0"/>
        <v>3330</v>
      </c>
    </row>
    <row r="44" spans="1:19" ht="17.25" customHeight="1" x14ac:dyDescent="0.25">
      <c r="A44" s="290">
        <v>31</v>
      </c>
      <c r="B44" s="296" t="s">
        <v>198</v>
      </c>
      <c r="C44" s="101" t="s">
        <v>134</v>
      </c>
      <c r="D44" s="101" t="s">
        <v>135</v>
      </c>
      <c r="E44" s="298" t="s">
        <v>199</v>
      </c>
      <c r="F44" s="391" t="s">
        <v>128</v>
      </c>
      <c r="G44" s="391" t="s">
        <v>129</v>
      </c>
      <c r="H44" s="391" t="s">
        <v>200</v>
      </c>
      <c r="I44" s="311" t="s">
        <v>131</v>
      </c>
      <c r="J44" s="296">
        <v>1</v>
      </c>
      <c r="K44" s="296">
        <v>2</v>
      </c>
      <c r="L44" s="296">
        <v>3</v>
      </c>
      <c r="M44" s="296">
        <v>3</v>
      </c>
      <c r="N44" s="310"/>
      <c r="O44" s="310">
        <v>26100</v>
      </c>
      <c r="P44" s="310"/>
      <c r="Q44" s="310">
        <f t="shared" si="0"/>
        <v>26100</v>
      </c>
    </row>
    <row r="45" spans="1:19" ht="17.25" customHeight="1" x14ac:dyDescent="0.25">
      <c r="A45" s="290">
        <v>32</v>
      </c>
      <c r="B45" s="296" t="s">
        <v>201</v>
      </c>
      <c r="C45" s="101" t="s">
        <v>134</v>
      </c>
      <c r="D45" s="101" t="s">
        <v>135</v>
      </c>
      <c r="E45" s="298" t="s">
        <v>199</v>
      </c>
      <c r="F45" s="391" t="s">
        <v>128</v>
      </c>
      <c r="G45" s="391" t="s">
        <v>129</v>
      </c>
      <c r="H45" s="391" t="s">
        <v>200</v>
      </c>
      <c r="I45" s="311" t="s">
        <v>131</v>
      </c>
      <c r="J45" s="296">
        <v>1</v>
      </c>
      <c r="K45" s="296">
        <v>2</v>
      </c>
      <c r="L45" s="296">
        <v>3</v>
      </c>
      <c r="M45" s="296">
        <v>3</v>
      </c>
      <c r="N45" s="310"/>
      <c r="O45" s="310">
        <v>3591</v>
      </c>
      <c r="P45" s="310"/>
      <c r="Q45" s="310">
        <f t="shared" si="0"/>
        <v>3591</v>
      </c>
    </row>
    <row r="46" spans="1:19" ht="17.25" customHeight="1" x14ac:dyDescent="0.25">
      <c r="A46" s="290">
        <v>33</v>
      </c>
      <c r="B46" s="296" t="s">
        <v>202</v>
      </c>
      <c r="C46" s="101" t="s">
        <v>134</v>
      </c>
      <c r="D46" s="101" t="s">
        <v>135</v>
      </c>
      <c r="E46" s="298" t="s">
        <v>199</v>
      </c>
      <c r="F46" s="391" t="s">
        <v>128</v>
      </c>
      <c r="G46" s="391" t="s">
        <v>129</v>
      </c>
      <c r="H46" s="391" t="s">
        <v>200</v>
      </c>
      <c r="I46" s="311" t="s">
        <v>131</v>
      </c>
      <c r="J46" s="296">
        <v>1</v>
      </c>
      <c r="K46" s="296">
        <v>2</v>
      </c>
      <c r="L46" s="296">
        <v>3</v>
      </c>
      <c r="M46" s="296">
        <v>3</v>
      </c>
      <c r="N46" s="310"/>
      <c r="O46" s="310">
        <v>783</v>
      </c>
      <c r="P46" s="310"/>
      <c r="Q46" s="310">
        <f t="shared" si="0"/>
        <v>783</v>
      </c>
    </row>
    <row r="47" spans="1:19" ht="17.25" customHeight="1" x14ac:dyDescent="0.25">
      <c r="A47" s="290">
        <v>34</v>
      </c>
      <c r="B47" s="302" t="s">
        <v>203</v>
      </c>
      <c r="C47" s="303" t="s">
        <v>134</v>
      </c>
      <c r="D47" s="303" t="s">
        <v>135</v>
      </c>
      <c r="E47" s="304" t="s">
        <v>199</v>
      </c>
      <c r="F47" s="392" t="s">
        <v>128</v>
      </c>
      <c r="G47" s="392" t="s">
        <v>129</v>
      </c>
      <c r="H47" s="392" t="s">
        <v>200</v>
      </c>
      <c r="I47" s="312" t="s">
        <v>131</v>
      </c>
      <c r="J47" s="302">
        <v>1</v>
      </c>
      <c r="K47" s="302">
        <v>2</v>
      </c>
      <c r="L47" s="302">
        <v>3</v>
      </c>
      <c r="M47" s="302">
        <v>3</v>
      </c>
      <c r="N47" s="313"/>
      <c r="O47" s="313">
        <v>1269</v>
      </c>
      <c r="P47" s="313"/>
      <c r="Q47" s="313">
        <f t="shared" si="0"/>
        <v>1269</v>
      </c>
    </row>
    <row r="48" spans="1:19" x14ac:dyDescent="0.25">
      <c r="A48" s="305"/>
      <c r="B48" s="99"/>
      <c r="C48" s="99"/>
      <c r="D48" s="99"/>
      <c r="E48" s="298"/>
      <c r="F48" s="99"/>
      <c r="G48" s="99"/>
      <c r="H48" s="99"/>
      <c r="I48" s="99"/>
      <c r="J48" s="99"/>
      <c r="K48" s="99"/>
      <c r="L48" s="99"/>
      <c r="M48" s="99"/>
      <c r="N48" s="314">
        <f>SUM(N10:N47)</f>
        <v>0</v>
      </c>
      <c r="O48" s="314">
        <f>SUM(O10:O47)</f>
        <v>2625000</v>
      </c>
      <c r="P48" s="314">
        <f>SUM(P10:P47)</f>
        <v>1895454.3</v>
      </c>
      <c r="Q48" s="314">
        <f t="shared" si="0"/>
        <v>4520454.3</v>
      </c>
      <c r="R48" s="291">
        <f>SUM(Q10:Q47)</f>
        <v>4520454.3</v>
      </c>
      <c r="S48" s="291">
        <f>+Q48-R48</f>
        <v>0</v>
      </c>
    </row>
    <row r="49" spans="2:17" x14ac:dyDescent="0.25">
      <c r="B49" s="445"/>
      <c r="C49" s="445"/>
      <c r="D49" s="445"/>
      <c r="E49" s="446"/>
      <c r="F49" s="446"/>
      <c r="G49" s="446"/>
      <c r="H49" s="446"/>
      <c r="I49" s="446"/>
      <c r="J49" s="446"/>
      <c r="K49" s="446"/>
      <c r="L49" s="446"/>
      <c r="M49" s="446"/>
      <c r="N49" s="306"/>
      <c r="O49" s="306"/>
      <c r="P49" s="306"/>
      <c r="Q49" s="109"/>
    </row>
    <row r="50" spans="2:17" ht="15" customHeight="1" x14ac:dyDescent="0.25">
      <c r="K50" s="414" t="s">
        <v>17</v>
      </c>
      <c r="L50" s="415"/>
      <c r="M50" s="415"/>
      <c r="N50" s="415"/>
      <c r="Q50" s="315"/>
    </row>
    <row r="51" spans="2:17" ht="12.75" customHeight="1" x14ac:dyDescent="0.25">
      <c r="K51" s="412" t="s">
        <v>18</v>
      </c>
      <c r="L51" s="416"/>
      <c r="M51" s="416"/>
      <c r="N51" s="416"/>
      <c r="Q51" s="315"/>
    </row>
    <row r="52" spans="2:17" x14ac:dyDescent="0.25">
      <c r="B52" s="307" t="s">
        <v>204</v>
      </c>
      <c r="L52" s="315"/>
      <c r="Q52" s="315"/>
    </row>
    <row r="53" spans="2:17" x14ac:dyDescent="0.25">
      <c r="B53" s="447" t="s">
        <v>205</v>
      </c>
      <c r="C53" s="448"/>
      <c r="D53" s="448"/>
      <c r="E53" s="448"/>
      <c r="F53" s="448"/>
      <c r="G53" s="448"/>
      <c r="H53" s="448"/>
      <c r="I53" s="448"/>
      <c r="J53" s="448"/>
      <c r="K53" s="448"/>
      <c r="L53" s="448"/>
      <c r="M53" s="448"/>
      <c r="N53" s="448"/>
      <c r="O53" s="448"/>
      <c r="P53" s="448"/>
      <c r="Q53" s="448"/>
    </row>
    <row r="54" spans="2:17" x14ac:dyDescent="0.25">
      <c r="B54" s="447" t="s">
        <v>206</v>
      </c>
      <c r="C54" s="448"/>
      <c r="D54" s="448"/>
      <c r="E54" s="448"/>
      <c r="F54" s="448"/>
      <c r="G54" s="448"/>
      <c r="H54" s="448"/>
      <c r="I54" s="448"/>
      <c r="J54" s="448"/>
      <c r="K54" s="448"/>
      <c r="L54" s="448"/>
      <c r="M54" s="448"/>
      <c r="N54" s="448"/>
      <c r="O54" s="448"/>
      <c r="P54" s="448"/>
      <c r="Q54" s="448"/>
    </row>
    <row r="55" spans="2:17" x14ac:dyDescent="0.25">
      <c r="B55" s="449" t="s">
        <v>207</v>
      </c>
      <c r="C55" s="450"/>
      <c r="D55" s="450"/>
      <c r="E55" s="450"/>
      <c r="F55" s="450"/>
      <c r="G55" s="450"/>
      <c r="H55" s="450"/>
      <c r="I55" s="450"/>
      <c r="J55" s="450"/>
      <c r="K55" s="450"/>
      <c r="L55" s="450"/>
      <c r="M55" s="450"/>
      <c r="N55" s="450"/>
      <c r="O55" s="450"/>
      <c r="P55" s="450"/>
      <c r="Q55" s="450"/>
    </row>
    <row r="56" spans="2:17" ht="7.5" customHeight="1" x14ac:dyDescent="0.25"/>
    <row r="57" spans="2:17" ht="12.75" customHeight="1" x14ac:dyDescent="0.25">
      <c r="B57" s="451" t="s">
        <v>120</v>
      </c>
      <c r="C57" s="452"/>
      <c r="D57" s="308"/>
      <c r="E57" s="309"/>
      <c r="F57" s="309"/>
      <c r="G57" s="309"/>
      <c r="H57" s="309"/>
      <c r="I57" s="316"/>
      <c r="K57" s="453" t="s">
        <v>122</v>
      </c>
      <c r="L57" s="453"/>
      <c r="M57" s="453"/>
      <c r="N57" s="453"/>
      <c r="O57" s="453"/>
      <c r="P57" s="453"/>
      <c r="Q57" s="453"/>
    </row>
    <row r="58" spans="2:17" x14ac:dyDescent="0.25">
      <c r="B58" s="454" t="s">
        <v>208</v>
      </c>
      <c r="C58" s="454"/>
      <c r="D58" s="454"/>
      <c r="E58" s="454"/>
      <c r="F58" s="454"/>
      <c r="G58" s="454"/>
      <c r="H58" s="454"/>
      <c r="I58" s="454"/>
      <c r="K58" s="455" t="s">
        <v>208</v>
      </c>
      <c r="L58" s="455"/>
      <c r="M58" s="455"/>
      <c r="N58" s="455"/>
      <c r="O58" s="455"/>
      <c r="P58" s="455"/>
      <c r="Q58" s="455"/>
    </row>
    <row r="59" spans="2:17" ht="12.75" customHeight="1" x14ac:dyDescent="0.25">
      <c r="B59" s="455" t="s">
        <v>209</v>
      </c>
      <c r="C59" s="455"/>
      <c r="D59" s="455"/>
      <c r="E59" s="455"/>
      <c r="F59" s="455"/>
      <c r="G59" s="455"/>
      <c r="H59" s="455"/>
      <c r="I59" s="455"/>
      <c r="K59" s="455" t="s">
        <v>210</v>
      </c>
      <c r="L59" s="455"/>
      <c r="M59" s="455"/>
      <c r="N59" s="455"/>
      <c r="O59" s="455"/>
      <c r="P59" s="455"/>
      <c r="Q59" s="455"/>
    </row>
    <row r="60" spans="2:17" ht="12.75" customHeight="1" x14ac:dyDescent="0.25">
      <c r="B60" s="455" t="s">
        <v>211</v>
      </c>
      <c r="C60" s="455"/>
      <c r="D60" s="455"/>
      <c r="E60" s="455"/>
      <c r="F60" s="455"/>
      <c r="G60" s="455"/>
      <c r="H60" s="455"/>
      <c r="I60" s="455"/>
      <c r="K60" s="455" t="s">
        <v>212</v>
      </c>
      <c r="L60" s="455"/>
      <c r="M60" s="455"/>
      <c r="N60" s="455"/>
      <c r="O60" s="455"/>
      <c r="P60" s="455"/>
      <c r="Q60" s="455"/>
    </row>
    <row r="62" spans="2:17" ht="12.75" customHeight="1" x14ac:dyDescent="0.25">
      <c r="B62" s="451" t="s">
        <v>121</v>
      </c>
      <c r="C62" s="452"/>
      <c r="D62" s="308"/>
      <c r="E62" s="309"/>
      <c r="F62" s="309"/>
      <c r="G62" s="309"/>
      <c r="H62" s="309"/>
      <c r="I62" s="316"/>
      <c r="K62" s="453" t="s">
        <v>123</v>
      </c>
      <c r="L62" s="453"/>
      <c r="M62" s="453"/>
      <c r="N62" s="453"/>
      <c r="O62" s="453"/>
      <c r="P62" s="453"/>
      <c r="Q62" s="453"/>
    </row>
    <row r="63" spans="2:17" ht="12.75" customHeight="1" x14ac:dyDescent="0.25">
      <c r="B63" s="454" t="s">
        <v>208</v>
      </c>
      <c r="C63" s="454"/>
      <c r="D63" s="454"/>
      <c r="E63" s="454"/>
      <c r="F63" s="454"/>
      <c r="G63" s="454"/>
      <c r="H63" s="454"/>
      <c r="I63" s="454"/>
      <c r="K63" s="455" t="s">
        <v>213</v>
      </c>
      <c r="L63" s="455"/>
      <c r="M63" s="455"/>
      <c r="N63" s="455"/>
      <c r="O63" s="455"/>
      <c r="P63" s="455"/>
      <c r="Q63" s="455"/>
    </row>
    <row r="64" spans="2:17" ht="12.75" customHeight="1" x14ac:dyDescent="0.25">
      <c r="B64" s="455" t="s">
        <v>214</v>
      </c>
      <c r="C64" s="455"/>
      <c r="D64" s="455"/>
      <c r="E64" s="455"/>
      <c r="F64" s="455"/>
      <c r="G64" s="455"/>
      <c r="H64" s="455"/>
      <c r="I64" s="455"/>
      <c r="K64" s="455" t="s">
        <v>215</v>
      </c>
      <c r="L64" s="455"/>
      <c r="M64" s="455"/>
      <c r="N64" s="455"/>
      <c r="O64" s="455"/>
      <c r="P64" s="455"/>
      <c r="Q64" s="455"/>
    </row>
    <row r="65" spans="2:17" x14ac:dyDescent="0.25">
      <c r="B65" s="456" t="s">
        <v>216</v>
      </c>
      <c r="C65" s="456"/>
      <c r="D65" s="456"/>
      <c r="E65" s="456"/>
      <c r="F65" s="456"/>
      <c r="G65" s="456"/>
      <c r="H65" s="456"/>
      <c r="I65" s="456"/>
      <c r="K65" s="457" t="s">
        <v>217</v>
      </c>
      <c r="L65" s="457"/>
      <c r="M65" s="457"/>
      <c r="N65" s="457"/>
      <c r="O65" s="457"/>
      <c r="P65" s="457"/>
      <c r="Q65" s="457"/>
    </row>
    <row r="66" spans="2:17" ht="45" customHeight="1" x14ac:dyDescent="0.25"/>
    <row r="67" spans="2:17" ht="45" customHeight="1" x14ac:dyDescent="0.25"/>
    <row r="73" spans="2:17" x14ac:dyDescent="0.25">
      <c r="F73" s="318"/>
      <c r="G73" s="318"/>
      <c r="H73" s="318"/>
      <c r="I73" s="318"/>
    </row>
    <row r="74" spans="2:17" x14ac:dyDescent="0.25">
      <c r="F74" s="318"/>
      <c r="G74" s="318"/>
      <c r="H74" s="318"/>
      <c r="I74" s="318"/>
    </row>
    <row r="75" spans="2:17" x14ac:dyDescent="0.25">
      <c r="F75" s="318"/>
      <c r="G75" s="318"/>
      <c r="H75" s="318"/>
      <c r="I75" s="318"/>
    </row>
  </sheetData>
  <mergeCells count="37">
    <mergeCell ref="B64:I64"/>
    <mergeCell ref="K64:Q64"/>
    <mergeCell ref="B65:I65"/>
    <mergeCell ref="K65:Q65"/>
    <mergeCell ref="B7:B8"/>
    <mergeCell ref="C7:C8"/>
    <mergeCell ref="E7:E8"/>
    <mergeCell ref="I7:I8"/>
    <mergeCell ref="J7:J8"/>
    <mergeCell ref="K7:K8"/>
    <mergeCell ref="B60:I60"/>
    <mergeCell ref="K60:Q60"/>
    <mergeCell ref="B62:C62"/>
    <mergeCell ref="K62:Q62"/>
    <mergeCell ref="B63:I63"/>
    <mergeCell ref="K63:Q63"/>
    <mergeCell ref="B57:C57"/>
    <mergeCell ref="K57:Q57"/>
    <mergeCell ref="B58:I58"/>
    <mergeCell ref="K58:Q58"/>
    <mergeCell ref="B59:I59"/>
    <mergeCell ref="K59:Q59"/>
    <mergeCell ref="B49:M49"/>
    <mergeCell ref="K50:N50"/>
    <mergeCell ref="K51:N51"/>
    <mergeCell ref="B53:Q53"/>
    <mergeCell ref="B54:Q54"/>
    <mergeCell ref="B55:Q55"/>
    <mergeCell ref="B1:Q1"/>
    <mergeCell ref="B2:Q2"/>
    <mergeCell ref="B3:Q3"/>
    <mergeCell ref="B4:Q4"/>
    <mergeCell ref="B6:Q6"/>
    <mergeCell ref="F7:H7"/>
    <mergeCell ref="N7:Q7"/>
    <mergeCell ref="L7:L8"/>
    <mergeCell ref="M7:M8"/>
  </mergeCells>
  <printOptions horizontalCentered="1"/>
  <pageMargins left="0.7" right="0.7" top="0.75" bottom="0.75" header="0.3" footer="0.3"/>
  <pageSetup paperSize="8" scale="65" fitToWidth="3"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3"/>
  <sheetViews>
    <sheetView topLeftCell="B106" zoomScale="80" zoomScaleSheetLayoutView="75" zoomScalePageLayoutView="50" workbookViewId="0">
      <selection activeCell="AH1" sqref="AH1:AQ65536"/>
    </sheetView>
  </sheetViews>
  <sheetFormatPr defaultColWidth="9.109375" defaultRowHeight="15" x14ac:dyDescent="0.25"/>
  <cols>
    <col min="1" max="1" width="9.109375" style="132" hidden="1" customWidth="1"/>
    <col min="2" max="2" width="13.109375" style="133" customWidth="1"/>
    <col min="3" max="3" width="8.6640625" style="1" customWidth="1"/>
    <col min="4" max="4" width="10.33203125" style="1" customWidth="1"/>
    <col min="5" max="5" width="6.44140625" style="1" customWidth="1"/>
    <col min="6" max="6" width="10.6640625" style="1" customWidth="1"/>
    <col min="7" max="7" width="5.88671875" style="1" customWidth="1"/>
    <col min="8" max="8" width="8.33203125" style="1" customWidth="1"/>
    <col min="9" max="9" width="3.6640625" style="1" bestFit="1" customWidth="1"/>
    <col min="10" max="10" width="5.5546875" style="1" customWidth="1"/>
    <col min="11" max="11" width="4.109375" style="2" bestFit="1" customWidth="1"/>
    <col min="12" max="12" width="7.109375" style="1" customWidth="1"/>
    <col min="13" max="13" width="4.109375" style="1" customWidth="1"/>
    <col min="14" max="14" width="7.33203125" style="1" customWidth="1"/>
    <col min="15" max="15" width="41" style="134" customWidth="1"/>
    <col min="16" max="16" width="7.33203125" style="1" customWidth="1"/>
    <col min="17" max="20" width="14" style="1" customWidth="1"/>
    <col min="21" max="21" width="14.44140625" style="135" customWidth="1"/>
    <col min="22" max="23" width="13.33203125" style="1" customWidth="1"/>
    <col min="24" max="24" width="15" style="1" customWidth="1"/>
    <col min="25" max="25" width="9.6640625" style="1" customWidth="1"/>
    <col min="26" max="26" width="8.44140625" style="1" hidden="1" customWidth="1"/>
    <col min="27" max="27" width="8.44140625" style="2" hidden="1" customWidth="1"/>
    <col min="28" max="28" width="13.77734375" style="2" customWidth="1"/>
    <col min="29" max="29" width="14.44140625" style="2" hidden="1" customWidth="1"/>
    <col min="30" max="30" width="15.5546875" style="2" hidden="1" customWidth="1"/>
    <col min="31" max="31" width="16.88671875" style="2" hidden="1" customWidth="1"/>
    <col min="32" max="32" width="9.77734375" style="1" hidden="1" customWidth="1"/>
    <col min="33" max="33" width="8.44140625" style="2" hidden="1" customWidth="1"/>
    <col min="34" max="34" width="27.88671875" style="1" hidden="1" customWidth="1"/>
    <col min="35" max="35" width="22.88671875" style="136" hidden="1" customWidth="1"/>
    <col min="36" max="36" width="17.44140625" style="1" hidden="1" customWidth="1"/>
    <col min="37" max="37" width="12.88671875" style="1" hidden="1" customWidth="1"/>
    <col min="38" max="38" width="16.33203125" style="137" hidden="1" customWidth="1"/>
    <col min="39" max="39" width="16.33203125" style="138" hidden="1" customWidth="1"/>
    <col min="40" max="40" width="11.6640625" style="1" hidden="1" customWidth="1"/>
    <col min="41" max="41" width="17.109375" style="1" hidden="1" customWidth="1"/>
    <col min="42" max="42" width="17.109375" style="2" hidden="1" customWidth="1"/>
    <col min="43" max="43" width="20.88671875" style="139" hidden="1" customWidth="1"/>
    <col min="44" max="44" width="27.6640625" style="54" customWidth="1"/>
    <col min="45" max="45" width="23.33203125" style="54" customWidth="1"/>
    <col min="46" max="46" width="9.109375" style="54" customWidth="1"/>
    <col min="47" max="51" width="9.109375" style="54"/>
    <col min="52" max="16384" width="9.109375" style="1"/>
  </cols>
  <sheetData>
    <row r="1" spans="1:51" ht="15.6" x14ac:dyDescent="0.25">
      <c r="B1" s="462" t="s">
        <v>218</v>
      </c>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193"/>
      <c r="AH1" s="2"/>
      <c r="AI1" s="213"/>
      <c r="AJ1" s="2"/>
      <c r="AK1" s="2"/>
      <c r="AL1" s="2"/>
      <c r="AM1" s="2"/>
      <c r="AN1" s="2"/>
      <c r="AO1" s="2"/>
      <c r="AQ1" s="246"/>
    </row>
    <row r="2" spans="1:51" ht="15.6" x14ac:dyDescent="0.25">
      <c r="B2" s="462" t="s">
        <v>219</v>
      </c>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193"/>
      <c r="AH2" s="2"/>
      <c r="AI2" s="213"/>
      <c r="AJ2" s="2"/>
      <c r="AK2" s="2"/>
      <c r="AL2" s="2"/>
      <c r="AM2" s="2"/>
      <c r="AN2" s="2"/>
      <c r="AO2" s="2"/>
      <c r="AQ2" s="246"/>
    </row>
    <row r="3" spans="1:51" ht="15.6" x14ac:dyDescent="0.25">
      <c r="B3" s="140"/>
      <c r="C3" s="141"/>
      <c r="D3" s="141"/>
      <c r="E3" s="141"/>
      <c r="F3" s="141"/>
      <c r="G3" s="141"/>
      <c r="H3" s="141"/>
      <c r="I3" s="141"/>
      <c r="J3" s="141"/>
      <c r="K3" s="152"/>
      <c r="L3" s="141"/>
      <c r="M3" s="141"/>
      <c r="N3" s="141"/>
      <c r="O3" s="153"/>
      <c r="P3" s="141"/>
      <c r="Q3" s="141"/>
      <c r="R3" s="141"/>
      <c r="S3" s="141"/>
      <c r="T3" s="141"/>
      <c r="U3" s="162"/>
      <c r="V3" s="141"/>
      <c r="W3" s="141"/>
      <c r="X3" s="141"/>
      <c r="Y3" s="141"/>
      <c r="Z3" s="141"/>
      <c r="AA3" s="152"/>
      <c r="AB3" s="152"/>
      <c r="AC3" s="152"/>
      <c r="AE3" s="152"/>
      <c r="AF3" s="141"/>
      <c r="AG3" s="152"/>
      <c r="AH3" s="2"/>
      <c r="AI3" s="213"/>
      <c r="AJ3" s="2"/>
      <c r="AK3" s="2"/>
      <c r="AL3" s="2"/>
      <c r="AM3" s="2"/>
      <c r="AN3" s="2"/>
      <c r="AO3" s="2"/>
      <c r="AQ3" s="246"/>
    </row>
    <row r="4" spans="1:51" ht="15.6" x14ac:dyDescent="0.25">
      <c r="B4" s="462" t="s">
        <v>220</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193"/>
      <c r="AH4" s="2"/>
      <c r="AI4" s="213"/>
      <c r="AJ4" s="2"/>
      <c r="AK4" s="2"/>
      <c r="AL4" s="2"/>
      <c r="AM4" s="2"/>
      <c r="AN4" s="2"/>
      <c r="AO4" s="2"/>
      <c r="AQ4" s="246"/>
    </row>
    <row r="5" spans="1:51" x14ac:dyDescent="0.25">
      <c r="AH5" s="2"/>
      <c r="AI5" s="213"/>
      <c r="AJ5" s="2"/>
      <c r="AK5" s="2"/>
      <c r="AL5" s="2"/>
      <c r="AM5" s="2"/>
      <c r="AN5" s="2"/>
      <c r="AO5" s="2"/>
      <c r="AQ5" s="246"/>
    </row>
    <row r="6" spans="1:51" s="130" customFormat="1" x14ac:dyDescent="0.25">
      <c r="A6" s="142"/>
      <c r="B6" s="470" t="s">
        <v>221</v>
      </c>
      <c r="C6" s="470" t="s">
        <v>222</v>
      </c>
      <c r="D6" s="473" t="s">
        <v>223</v>
      </c>
      <c r="E6" s="470" t="s">
        <v>224</v>
      </c>
      <c r="F6" s="473" t="s">
        <v>225</v>
      </c>
      <c r="G6" s="470" t="s">
        <v>226</v>
      </c>
      <c r="H6" s="470" t="s">
        <v>227</v>
      </c>
      <c r="I6" s="463" t="s">
        <v>228</v>
      </c>
      <c r="J6" s="464"/>
      <c r="K6" s="465"/>
      <c r="L6" s="470" t="s">
        <v>229</v>
      </c>
      <c r="M6" s="470" t="s">
        <v>230</v>
      </c>
      <c r="N6" s="470" t="s">
        <v>231</v>
      </c>
      <c r="O6" s="473" t="s">
        <v>232</v>
      </c>
      <c r="P6" s="470" t="s">
        <v>233</v>
      </c>
      <c r="Q6" s="463" t="s">
        <v>234</v>
      </c>
      <c r="R6" s="466"/>
      <c r="S6" s="466"/>
      <c r="T6" s="466"/>
      <c r="U6" s="466"/>
      <c r="V6" s="466"/>
      <c r="W6" s="466"/>
      <c r="X6" s="466"/>
      <c r="Y6" s="467"/>
      <c r="Z6" s="194"/>
      <c r="AA6" s="512" t="s">
        <v>235</v>
      </c>
      <c r="AB6" s="195"/>
      <c r="AC6" s="195"/>
      <c r="AD6" s="195"/>
      <c r="AE6" s="195"/>
      <c r="AF6" s="512" t="s">
        <v>236</v>
      </c>
      <c r="AG6" s="512" t="s">
        <v>237</v>
      </c>
      <c r="AH6" s="214"/>
      <c r="AI6" s="215" t="s">
        <v>238</v>
      </c>
      <c r="AJ6" s="216" t="s">
        <v>239</v>
      </c>
      <c r="AK6" s="216" t="s">
        <v>240</v>
      </c>
      <c r="AL6" s="217" t="s">
        <v>241</v>
      </c>
      <c r="AM6" s="218" t="s">
        <v>242</v>
      </c>
      <c r="AN6" s="219" t="s">
        <v>243</v>
      </c>
      <c r="AP6" s="247" t="s">
        <v>52</v>
      </c>
      <c r="AQ6" s="46" t="s">
        <v>244</v>
      </c>
      <c r="AR6" s="248"/>
      <c r="AS6" s="248"/>
      <c r="AT6" s="248"/>
      <c r="AU6" s="248"/>
      <c r="AV6" s="248"/>
      <c r="AW6" s="248"/>
      <c r="AX6" s="248"/>
      <c r="AY6" s="248"/>
    </row>
    <row r="7" spans="1:51" s="130" customFormat="1" ht="43.95" customHeight="1" x14ac:dyDescent="0.25">
      <c r="A7" s="142"/>
      <c r="B7" s="505"/>
      <c r="C7" s="505"/>
      <c r="D7" s="505"/>
      <c r="E7" s="471"/>
      <c r="F7" s="506"/>
      <c r="G7" s="471"/>
      <c r="H7" s="471"/>
      <c r="I7" s="473" t="s">
        <v>115</v>
      </c>
      <c r="J7" s="473" t="s">
        <v>116</v>
      </c>
      <c r="K7" s="508" t="s">
        <v>117</v>
      </c>
      <c r="L7" s="505"/>
      <c r="M7" s="505"/>
      <c r="N7" s="505"/>
      <c r="O7" s="506"/>
      <c r="P7" s="505"/>
      <c r="Q7" s="510">
        <v>2023</v>
      </c>
      <c r="R7" s="510">
        <v>2024</v>
      </c>
      <c r="S7" s="510">
        <v>2025</v>
      </c>
      <c r="T7" s="473" t="s">
        <v>245</v>
      </c>
      <c r="U7" s="473" t="s">
        <v>246</v>
      </c>
      <c r="V7" s="473" t="s">
        <v>247</v>
      </c>
      <c r="W7" s="473" t="s">
        <v>248</v>
      </c>
      <c r="X7" s="468" t="s">
        <v>249</v>
      </c>
      <c r="Y7" s="469"/>
      <c r="Z7" s="470" t="s">
        <v>250</v>
      </c>
      <c r="AA7" s="513"/>
      <c r="AB7" s="514" t="s">
        <v>840</v>
      </c>
      <c r="AC7" s="514" t="s">
        <v>113</v>
      </c>
      <c r="AD7" s="514" t="s">
        <v>251</v>
      </c>
      <c r="AE7" s="514" t="s">
        <v>252</v>
      </c>
      <c r="AF7" s="514"/>
      <c r="AG7" s="513"/>
      <c r="AH7" s="220"/>
      <c r="AI7" s="522" t="s">
        <v>9</v>
      </c>
      <c r="AJ7" s="518" t="s">
        <v>10</v>
      </c>
      <c r="AK7" s="518" t="s">
        <v>11</v>
      </c>
      <c r="AL7" s="524" t="s">
        <v>12</v>
      </c>
      <c r="AM7" s="516" t="s">
        <v>13</v>
      </c>
      <c r="AN7" s="518" t="s">
        <v>14</v>
      </c>
      <c r="AO7" s="520" t="s">
        <v>15</v>
      </c>
      <c r="AP7" s="249"/>
      <c r="AQ7" s="46"/>
      <c r="AR7" s="248"/>
      <c r="AS7" s="248"/>
      <c r="AT7" s="248"/>
      <c r="AU7" s="248"/>
      <c r="AV7" s="248"/>
      <c r="AW7" s="248"/>
      <c r="AX7" s="248"/>
      <c r="AY7" s="248"/>
    </row>
    <row r="8" spans="1:51" s="130" customFormat="1" ht="90.6" customHeight="1" x14ac:dyDescent="0.25">
      <c r="A8" s="142"/>
      <c r="B8" s="474"/>
      <c r="C8" s="474"/>
      <c r="D8" s="474"/>
      <c r="E8" s="472"/>
      <c r="F8" s="507"/>
      <c r="G8" s="472"/>
      <c r="H8" s="472"/>
      <c r="I8" s="474"/>
      <c r="J8" s="474"/>
      <c r="K8" s="509"/>
      <c r="L8" s="474"/>
      <c r="M8" s="474"/>
      <c r="N8" s="474"/>
      <c r="O8" s="507"/>
      <c r="P8" s="474"/>
      <c r="Q8" s="511"/>
      <c r="R8" s="511"/>
      <c r="S8" s="511"/>
      <c r="T8" s="507"/>
      <c r="U8" s="507"/>
      <c r="V8" s="507"/>
      <c r="W8" s="507"/>
      <c r="X8" s="144" t="s">
        <v>76</v>
      </c>
      <c r="Y8" s="144" t="s">
        <v>230</v>
      </c>
      <c r="Z8" s="472"/>
      <c r="AA8" s="509"/>
      <c r="AB8" s="515"/>
      <c r="AC8" s="515"/>
      <c r="AD8" s="515"/>
      <c r="AE8" s="515"/>
      <c r="AF8" s="515"/>
      <c r="AG8" s="509"/>
      <c r="AH8" s="221" t="s">
        <v>253</v>
      </c>
      <c r="AI8" s="523"/>
      <c r="AJ8" s="519"/>
      <c r="AK8" s="519"/>
      <c r="AL8" s="525"/>
      <c r="AM8" s="517"/>
      <c r="AN8" s="519"/>
      <c r="AO8" s="521"/>
      <c r="AP8" s="187"/>
      <c r="AQ8" s="46"/>
      <c r="AR8" s="248"/>
      <c r="AS8" s="248"/>
      <c r="AT8" s="248"/>
      <c r="AU8" s="248"/>
      <c r="AV8" s="248"/>
      <c r="AW8" s="248"/>
      <c r="AX8" s="248"/>
      <c r="AY8" s="248"/>
    </row>
    <row r="9" spans="1:51" s="130" customFormat="1" ht="30.6" x14ac:dyDescent="0.25">
      <c r="A9" s="142"/>
      <c r="B9" s="144" t="s">
        <v>254</v>
      </c>
      <c r="C9" s="145" t="s">
        <v>41</v>
      </c>
      <c r="D9" s="145" t="s">
        <v>40</v>
      </c>
      <c r="E9" s="145" t="s">
        <v>255</v>
      </c>
      <c r="F9" s="145" t="s">
        <v>41</v>
      </c>
      <c r="G9" s="145" t="s">
        <v>256</v>
      </c>
      <c r="H9" s="145" t="s">
        <v>256</v>
      </c>
      <c r="I9" s="145" t="s">
        <v>119</v>
      </c>
      <c r="J9" s="145" t="s">
        <v>119</v>
      </c>
      <c r="K9" s="154" t="s">
        <v>119</v>
      </c>
      <c r="L9" s="145" t="s">
        <v>40</v>
      </c>
      <c r="M9" s="145" t="s">
        <v>257</v>
      </c>
      <c r="N9" s="145" t="s">
        <v>258</v>
      </c>
      <c r="O9" s="145" t="s">
        <v>41</v>
      </c>
      <c r="P9" s="145" t="s">
        <v>259</v>
      </c>
      <c r="Q9" s="143" t="s">
        <v>45</v>
      </c>
      <c r="R9" s="143" t="s">
        <v>45</v>
      </c>
      <c r="S9" s="143" t="s">
        <v>45</v>
      </c>
      <c r="T9" s="143" t="s">
        <v>45</v>
      </c>
      <c r="U9" s="163" t="s">
        <v>45</v>
      </c>
      <c r="V9" s="143" t="s">
        <v>45</v>
      </c>
      <c r="W9" s="143" t="s">
        <v>260</v>
      </c>
      <c r="X9" s="143" t="s">
        <v>45</v>
      </c>
      <c r="Y9" s="196" t="s">
        <v>261</v>
      </c>
      <c r="Z9" s="196" t="s">
        <v>262</v>
      </c>
      <c r="AA9" s="197" t="s">
        <v>262</v>
      </c>
      <c r="AB9" s="197"/>
      <c r="AC9" s="197"/>
      <c r="AD9" s="197" t="s">
        <v>262</v>
      </c>
      <c r="AE9" s="197" t="s">
        <v>262</v>
      </c>
      <c r="AF9" s="196"/>
      <c r="AG9" s="197"/>
      <c r="AH9" s="220"/>
      <c r="AI9" s="225"/>
      <c r="AJ9" s="220"/>
      <c r="AK9" s="220"/>
      <c r="AL9" s="226"/>
      <c r="AM9" s="227"/>
      <c r="AN9" s="220"/>
      <c r="AO9" s="228"/>
      <c r="AP9" s="250"/>
      <c r="AQ9" s="46"/>
      <c r="AR9" s="248"/>
      <c r="AS9" s="248"/>
      <c r="AT9" s="248"/>
      <c r="AU9" s="248"/>
      <c r="AV9" s="248"/>
      <c r="AW9" s="248"/>
      <c r="AX9" s="248"/>
      <c r="AY9" s="248"/>
    </row>
    <row r="10" spans="1:51" ht="16.95" customHeight="1" x14ac:dyDescent="0.25">
      <c r="B10" s="475" t="s">
        <v>263</v>
      </c>
      <c r="C10" s="476"/>
      <c r="D10" s="476"/>
      <c r="E10" s="476"/>
      <c r="F10" s="476"/>
      <c r="G10" s="476"/>
      <c r="H10" s="476"/>
      <c r="I10" s="476"/>
      <c r="J10" s="476"/>
      <c r="K10" s="476"/>
      <c r="L10" s="476"/>
      <c r="M10" s="476"/>
      <c r="N10" s="476"/>
      <c r="O10" s="476"/>
      <c r="P10" s="476"/>
      <c r="Q10" s="477"/>
      <c r="R10" s="477"/>
      <c r="S10" s="477"/>
      <c r="T10" s="477"/>
      <c r="U10" s="477"/>
      <c r="V10" s="477"/>
      <c r="W10" s="477"/>
      <c r="X10" s="477"/>
      <c r="Y10" s="477"/>
      <c r="Z10" s="164"/>
      <c r="AA10" s="198"/>
      <c r="AB10" s="199"/>
      <c r="AC10" s="199"/>
      <c r="AD10" s="199"/>
      <c r="AE10" s="199"/>
      <c r="AF10" s="199"/>
      <c r="AG10" s="198"/>
      <c r="AH10" s="198"/>
      <c r="AI10" s="229"/>
      <c r="AJ10" s="230"/>
      <c r="AK10" s="230"/>
      <c r="AL10" s="231"/>
      <c r="AM10" s="231"/>
      <c r="AN10" s="231"/>
      <c r="AO10" s="232"/>
      <c r="AP10" s="47"/>
      <c r="AQ10" s="251"/>
    </row>
    <row r="11" spans="1:51" s="2" customFormat="1" ht="114" customHeight="1" x14ac:dyDescent="0.25">
      <c r="A11" s="11">
        <v>1</v>
      </c>
      <c r="B11" s="15" t="s">
        <v>264</v>
      </c>
      <c r="C11" s="7" t="s">
        <v>265</v>
      </c>
      <c r="D11" s="3" t="s">
        <v>266</v>
      </c>
      <c r="E11" s="7">
        <v>2023</v>
      </c>
      <c r="F11" s="8" t="s">
        <v>267</v>
      </c>
      <c r="G11" s="8" t="s">
        <v>268</v>
      </c>
      <c r="H11" s="8" t="s">
        <v>268</v>
      </c>
      <c r="I11" s="9" t="s">
        <v>128</v>
      </c>
      <c r="J11" s="9" t="s">
        <v>129</v>
      </c>
      <c r="K11" s="9" t="s">
        <v>269</v>
      </c>
      <c r="L11" s="18" t="s">
        <v>131</v>
      </c>
      <c r="M11" s="9" t="s">
        <v>270</v>
      </c>
      <c r="N11" s="9" t="s">
        <v>271</v>
      </c>
      <c r="O11" s="8" t="s">
        <v>272</v>
      </c>
      <c r="P11" s="8">
        <v>1</v>
      </c>
      <c r="Q11" s="165">
        <v>14250000</v>
      </c>
      <c r="R11" s="165"/>
      <c r="S11" s="165"/>
      <c r="T11" s="165"/>
      <c r="U11" s="166">
        <f>+Q11</f>
        <v>14250000</v>
      </c>
      <c r="V11" s="167"/>
      <c r="W11" s="167"/>
      <c r="X11" s="167"/>
      <c r="Y11" s="35"/>
      <c r="Z11" s="35"/>
      <c r="AA11" s="37"/>
      <c r="AB11" s="37"/>
      <c r="AC11" s="37"/>
      <c r="AD11" s="37"/>
      <c r="AE11" s="37"/>
      <c r="AF11" s="35" t="s">
        <v>273</v>
      </c>
      <c r="AG11" s="39" t="s">
        <v>274</v>
      </c>
      <c r="AH11" s="31" t="s">
        <v>275</v>
      </c>
      <c r="AI11" s="32">
        <v>12939406.26</v>
      </c>
      <c r="AJ11" s="33"/>
      <c r="AK11" s="33"/>
      <c r="AL11" s="43">
        <v>1310593.74</v>
      </c>
      <c r="AM11" s="44"/>
      <c r="AN11" s="33"/>
      <c r="AO11" s="45"/>
      <c r="AP11" s="47">
        <f t="shared" ref="AP11:AP19" si="0">+AI11+AJ11+AK11+AL11+AM11+AN11+AO11</f>
        <v>14250000</v>
      </c>
      <c r="AQ11" s="46">
        <f t="shared" ref="AQ11:AQ35" si="1">+U11-AI11-AJ11-AK11-AL11-AM11-AN11-AO11</f>
        <v>2.3283064365386963E-10</v>
      </c>
      <c r="AR11" s="56"/>
      <c r="AS11" s="56"/>
      <c r="AT11" s="56"/>
      <c r="AU11" s="56"/>
      <c r="AV11" s="56"/>
      <c r="AW11" s="56"/>
      <c r="AX11" s="56"/>
      <c r="AY11" s="56"/>
    </row>
    <row r="12" spans="1:51" s="2" customFormat="1" ht="95.4" customHeight="1" x14ac:dyDescent="0.25">
      <c r="A12" s="11">
        <v>2</v>
      </c>
      <c r="B12" s="15" t="s">
        <v>276</v>
      </c>
      <c r="C12" s="7" t="s">
        <v>277</v>
      </c>
      <c r="D12" s="8" t="s">
        <v>278</v>
      </c>
      <c r="E12" s="7">
        <v>2023</v>
      </c>
      <c r="F12" s="8" t="s">
        <v>279</v>
      </c>
      <c r="G12" s="8" t="s">
        <v>268</v>
      </c>
      <c r="H12" s="8" t="s">
        <v>268</v>
      </c>
      <c r="I12" s="9" t="s">
        <v>128</v>
      </c>
      <c r="J12" s="9" t="s">
        <v>129</v>
      </c>
      <c r="K12" s="9" t="s">
        <v>280</v>
      </c>
      <c r="L12" s="18" t="s">
        <v>131</v>
      </c>
      <c r="M12" s="9" t="s">
        <v>270</v>
      </c>
      <c r="N12" s="9" t="s">
        <v>271</v>
      </c>
      <c r="O12" s="8" t="s">
        <v>281</v>
      </c>
      <c r="P12" s="8">
        <v>1</v>
      </c>
      <c r="Q12" s="17">
        <f>950000+225000</f>
        <v>1175000</v>
      </c>
      <c r="R12" s="17"/>
      <c r="S12" s="17"/>
      <c r="T12" s="17"/>
      <c r="U12" s="26">
        <f>+Q12</f>
        <v>1175000</v>
      </c>
      <c r="V12" s="3"/>
      <c r="W12" s="3"/>
      <c r="X12" s="3"/>
      <c r="Y12" s="8"/>
      <c r="Z12" s="8"/>
      <c r="AA12" s="36"/>
      <c r="AB12" s="37"/>
      <c r="AC12" s="37"/>
      <c r="AD12" s="37"/>
      <c r="AE12" s="37"/>
      <c r="AF12" s="35" t="s">
        <v>282</v>
      </c>
      <c r="AG12" s="39" t="s">
        <v>283</v>
      </c>
      <c r="AH12" s="31" t="s">
        <v>284</v>
      </c>
      <c r="AI12" s="32">
        <f>750000+225000</f>
        <v>975000</v>
      </c>
      <c r="AJ12" s="31"/>
      <c r="AK12" s="31"/>
      <c r="AL12" s="43">
        <v>200000</v>
      </c>
      <c r="AM12" s="44"/>
      <c r="AN12" s="45"/>
      <c r="AO12" s="45"/>
      <c r="AP12" s="47">
        <f t="shared" si="0"/>
        <v>1175000</v>
      </c>
      <c r="AQ12" s="46">
        <f t="shared" si="1"/>
        <v>0</v>
      </c>
      <c r="AR12" s="56"/>
      <c r="AS12" s="56"/>
      <c r="AT12" s="56"/>
      <c r="AU12" s="56"/>
      <c r="AV12" s="56"/>
      <c r="AW12" s="56"/>
      <c r="AX12" s="56"/>
      <c r="AY12" s="56"/>
    </row>
    <row r="13" spans="1:51" s="2" customFormat="1" ht="86.4" customHeight="1" x14ac:dyDescent="0.25">
      <c r="A13" s="11">
        <v>3</v>
      </c>
      <c r="B13" s="15" t="s">
        <v>285</v>
      </c>
      <c r="C13" s="146" t="s">
        <v>286</v>
      </c>
      <c r="D13" s="39" t="s">
        <v>287</v>
      </c>
      <c r="E13" s="7">
        <v>2023</v>
      </c>
      <c r="F13" s="8" t="s">
        <v>288</v>
      </c>
      <c r="G13" s="8" t="s">
        <v>268</v>
      </c>
      <c r="H13" s="8" t="s">
        <v>268</v>
      </c>
      <c r="I13" s="9" t="s">
        <v>128</v>
      </c>
      <c r="J13" s="9" t="s">
        <v>129</v>
      </c>
      <c r="K13" s="9" t="s">
        <v>155</v>
      </c>
      <c r="L13" s="18" t="s">
        <v>131</v>
      </c>
      <c r="M13" s="9" t="s">
        <v>270</v>
      </c>
      <c r="N13" s="9" t="s">
        <v>271</v>
      </c>
      <c r="O13" s="8" t="s">
        <v>289</v>
      </c>
      <c r="P13" s="8">
        <v>1</v>
      </c>
      <c r="Q13" s="168">
        <f>1025000+220000</f>
        <v>1245000</v>
      </c>
      <c r="R13" s="17"/>
      <c r="S13" s="17"/>
      <c r="T13" s="17"/>
      <c r="U13" s="26">
        <f>+Q13</f>
        <v>1245000</v>
      </c>
      <c r="V13" s="3"/>
      <c r="W13" s="3"/>
      <c r="X13" s="3"/>
      <c r="Y13" s="8"/>
      <c r="Z13" s="8"/>
      <c r="AA13" s="39"/>
      <c r="AB13" s="39"/>
      <c r="AC13" s="39"/>
      <c r="AD13" s="39"/>
      <c r="AE13" s="39"/>
      <c r="AF13" s="8" t="s">
        <v>290</v>
      </c>
      <c r="AG13" s="39" t="s">
        <v>291</v>
      </c>
      <c r="AH13" s="40" t="s">
        <v>292</v>
      </c>
      <c r="AI13" s="32">
        <f>850000+220000</f>
        <v>1070000</v>
      </c>
      <c r="AJ13" s="31"/>
      <c r="AK13" s="31"/>
      <c r="AL13" s="43">
        <f>150000+25000</f>
        <v>175000</v>
      </c>
      <c r="AM13" s="44"/>
      <c r="AN13" s="33"/>
      <c r="AO13" s="45"/>
      <c r="AP13" s="47">
        <f t="shared" si="0"/>
        <v>1245000</v>
      </c>
      <c r="AQ13" s="46">
        <f t="shared" si="1"/>
        <v>0</v>
      </c>
      <c r="AR13" s="56"/>
      <c r="AS13" s="56"/>
      <c r="AT13" s="56"/>
      <c r="AU13" s="56"/>
      <c r="AV13" s="56"/>
      <c r="AW13" s="56"/>
      <c r="AX13" s="56"/>
      <c r="AY13" s="56"/>
    </row>
    <row r="14" spans="1:51" s="2" customFormat="1" ht="70.2" customHeight="1" x14ac:dyDescent="0.25">
      <c r="A14" s="11">
        <v>4</v>
      </c>
      <c r="B14" s="15" t="s">
        <v>293</v>
      </c>
      <c r="C14" s="36" t="s">
        <v>294</v>
      </c>
      <c r="D14" s="39" t="s">
        <v>295</v>
      </c>
      <c r="E14" s="7">
        <v>2023</v>
      </c>
      <c r="F14" s="39" t="s">
        <v>296</v>
      </c>
      <c r="G14" s="8" t="s">
        <v>268</v>
      </c>
      <c r="H14" s="8" t="s">
        <v>268</v>
      </c>
      <c r="I14" s="9" t="s">
        <v>128</v>
      </c>
      <c r="J14" s="9" t="s">
        <v>129</v>
      </c>
      <c r="K14" s="9" t="s">
        <v>280</v>
      </c>
      <c r="L14" s="18" t="s">
        <v>131</v>
      </c>
      <c r="M14" s="9" t="s">
        <v>270</v>
      </c>
      <c r="N14" s="9" t="s">
        <v>271</v>
      </c>
      <c r="O14" s="39" t="s">
        <v>297</v>
      </c>
      <c r="P14" s="8">
        <v>2</v>
      </c>
      <c r="Q14" s="17">
        <f>275000+145000</f>
        <v>420000</v>
      </c>
      <c r="R14" s="17"/>
      <c r="S14" s="17"/>
      <c r="T14" s="17"/>
      <c r="U14" s="26">
        <f>+Q14</f>
        <v>420000</v>
      </c>
      <c r="V14" s="3"/>
      <c r="W14" s="3"/>
      <c r="X14" s="3">
        <v>125000</v>
      </c>
      <c r="Y14" s="8"/>
      <c r="Z14" s="8"/>
      <c r="AA14" s="36"/>
      <c r="AB14" s="37"/>
      <c r="AC14" s="37"/>
      <c r="AD14" s="37"/>
      <c r="AE14" s="37"/>
      <c r="AF14" s="35" t="s">
        <v>298</v>
      </c>
      <c r="AG14" s="200" t="s">
        <v>299</v>
      </c>
      <c r="AH14" s="31" t="s">
        <v>300</v>
      </c>
      <c r="AI14" s="32">
        <v>145000</v>
      </c>
      <c r="AJ14" s="31"/>
      <c r="AK14" s="31">
        <v>125000</v>
      </c>
      <c r="AL14" s="43">
        <v>150000</v>
      </c>
      <c r="AM14" s="44"/>
      <c r="AN14" s="45"/>
      <c r="AO14" s="45"/>
      <c r="AP14" s="47">
        <f t="shared" si="0"/>
        <v>420000</v>
      </c>
      <c r="AQ14" s="46">
        <f t="shared" si="1"/>
        <v>0</v>
      </c>
      <c r="AR14" s="56"/>
      <c r="AS14" s="56"/>
      <c r="AT14" s="56"/>
      <c r="AU14" s="56"/>
      <c r="AV14" s="56"/>
      <c r="AW14" s="56"/>
      <c r="AX14" s="56"/>
      <c r="AY14" s="56"/>
    </row>
    <row r="15" spans="1:51" s="2" customFormat="1" ht="80.400000000000006" customHeight="1" x14ac:dyDescent="0.25">
      <c r="A15" s="11">
        <v>5</v>
      </c>
      <c r="B15" s="15" t="s">
        <v>301</v>
      </c>
      <c r="C15" s="146" t="s">
        <v>302</v>
      </c>
      <c r="D15" s="14" t="s">
        <v>303</v>
      </c>
      <c r="E15" s="7">
        <v>2023</v>
      </c>
      <c r="F15" s="9" t="s">
        <v>304</v>
      </c>
      <c r="G15" s="9" t="s">
        <v>268</v>
      </c>
      <c r="H15" s="9" t="s">
        <v>268</v>
      </c>
      <c r="I15" s="9" t="s">
        <v>128</v>
      </c>
      <c r="J15" s="9" t="s">
        <v>129</v>
      </c>
      <c r="K15" s="9" t="s">
        <v>305</v>
      </c>
      <c r="L15" s="9" t="s">
        <v>131</v>
      </c>
      <c r="M15" s="9" t="s">
        <v>306</v>
      </c>
      <c r="N15" s="9" t="s">
        <v>271</v>
      </c>
      <c r="O15" s="9" t="s">
        <v>307</v>
      </c>
      <c r="P15" s="9">
        <v>1</v>
      </c>
      <c r="Q15" s="17">
        <v>7500000</v>
      </c>
      <c r="R15" s="17"/>
      <c r="S15" s="17"/>
      <c r="T15" s="17"/>
      <c r="U15" s="26">
        <f>Q15</f>
        <v>7500000</v>
      </c>
      <c r="V15" s="9"/>
      <c r="W15" s="9"/>
      <c r="X15" s="9"/>
      <c r="Y15" s="9"/>
      <c r="Z15" s="9"/>
      <c r="AA15" s="36"/>
      <c r="AB15" s="37"/>
      <c r="AC15" s="37"/>
      <c r="AD15" s="37"/>
      <c r="AE15" s="37"/>
      <c r="AF15" s="35" t="s">
        <v>308</v>
      </c>
      <c r="AG15" s="39" t="s">
        <v>309</v>
      </c>
      <c r="AH15" s="31" t="s">
        <v>310</v>
      </c>
      <c r="AI15" s="32">
        <f>7000000+182000</f>
        <v>7182000</v>
      </c>
      <c r="AJ15" s="31"/>
      <c r="AK15" s="33"/>
      <c r="AL15" s="43">
        <v>318000</v>
      </c>
      <c r="AM15" s="44"/>
      <c r="AN15" s="33"/>
      <c r="AO15" s="45"/>
      <c r="AP15" s="47">
        <f t="shared" si="0"/>
        <v>7500000</v>
      </c>
      <c r="AQ15" s="46">
        <f t="shared" si="1"/>
        <v>0</v>
      </c>
      <c r="AR15" s="56"/>
      <c r="AS15" s="56"/>
      <c r="AT15" s="56"/>
      <c r="AU15" s="56"/>
      <c r="AV15" s="56"/>
      <c r="AW15" s="56"/>
      <c r="AX15" s="56"/>
      <c r="AY15" s="56"/>
    </row>
    <row r="16" spans="1:51" s="2" customFormat="1" ht="101.25" customHeight="1" x14ac:dyDescent="0.25">
      <c r="A16" s="11">
        <v>6</v>
      </c>
      <c r="B16" s="15" t="s">
        <v>311</v>
      </c>
      <c r="C16" s="36" t="s">
        <v>312</v>
      </c>
      <c r="D16" s="39" t="s">
        <v>313</v>
      </c>
      <c r="E16" s="7">
        <v>2023</v>
      </c>
      <c r="F16" s="8" t="s">
        <v>304</v>
      </c>
      <c r="G16" s="8" t="s">
        <v>268</v>
      </c>
      <c r="H16" s="8" t="s">
        <v>268</v>
      </c>
      <c r="I16" s="9" t="s">
        <v>128</v>
      </c>
      <c r="J16" s="9" t="s">
        <v>129</v>
      </c>
      <c r="K16" s="14" t="s">
        <v>314</v>
      </c>
      <c r="L16" s="18" t="s">
        <v>131</v>
      </c>
      <c r="M16" s="9" t="s">
        <v>306</v>
      </c>
      <c r="N16" s="9" t="s">
        <v>271</v>
      </c>
      <c r="O16" s="8" t="s">
        <v>315</v>
      </c>
      <c r="P16" s="8">
        <v>1</v>
      </c>
      <c r="Q16" s="17">
        <v>7100000</v>
      </c>
      <c r="S16" s="17"/>
      <c r="T16" s="17"/>
      <c r="U16" s="169">
        <v>7100000</v>
      </c>
      <c r="V16" s="3"/>
      <c r="W16" s="3"/>
      <c r="X16" s="3"/>
      <c r="Y16" s="8"/>
      <c r="Z16" s="8"/>
      <c r="AA16" s="36"/>
      <c r="AB16" s="36"/>
      <c r="AC16" s="36"/>
      <c r="AD16" s="36"/>
      <c r="AE16" s="36"/>
      <c r="AF16" s="8" t="s">
        <v>316</v>
      </c>
      <c r="AG16" s="39" t="s">
        <v>317</v>
      </c>
      <c r="AH16" s="31" t="s">
        <v>318</v>
      </c>
      <c r="AI16" s="32">
        <v>7100000</v>
      </c>
      <c r="AJ16" s="34"/>
      <c r="AK16" s="34"/>
      <c r="AL16" s="43"/>
      <c r="AM16" s="44"/>
      <c r="AN16" s="33"/>
      <c r="AO16" s="33"/>
      <c r="AP16" s="47">
        <f t="shared" si="0"/>
        <v>7100000</v>
      </c>
      <c r="AQ16" s="46">
        <f t="shared" si="1"/>
        <v>0</v>
      </c>
      <c r="AR16" s="56"/>
      <c r="AS16" s="56"/>
      <c r="AT16" s="56"/>
      <c r="AU16" s="56"/>
      <c r="AV16" s="56"/>
      <c r="AW16" s="56"/>
      <c r="AX16" s="56"/>
      <c r="AY16" s="56"/>
    </row>
    <row r="17" spans="1:51" s="2" customFormat="1" ht="69" customHeight="1" x14ac:dyDescent="0.25">
      <c r="A17" s="11">
        <v>7</v>
      </c>
      <c r="B17" s="15" t="s">
        <v>319</v>
      </c>
      <c r="C17" s="147" t="s">
        <v>320</v>
      </c>
      <c r="D17" s="39" t="s">
        <v>321</v>
      </c>
      <c r="E17" s="7">
        <v>2023</v>
      </c>
      <c r="F17" s="8" t="s">
        <v>279</v>
      </c>
      <c r="G17" s="8" t="s">
        <v>268</v>
      </c>
      <c r="H17" s="8" t="s">
        <v>268</v>
      </c>
      <c r="I17" s="9" t="s">
        <v>128</v>
      </c>
      <c r="J17" s="9" t="s">
        <v>322</v>
      </c>
      <c r="K17" s="9" t="s">
        <v>323</v>
      </c>
      <c r="L17" s="18" t="s">
        <v>131</v>
      </c>
      <c r="M17" s="9" t="s">
        <v>270</v>
      </c>
      <c r="N17" s="9" t="s">
        <v>271</v>
      </c>
      <c r="O17" s="8" t="s">
        <v>324</v>
      </c>
      <c r="P17" s="8">
        <v>2</v>
      </c>
      <c r="Q17" s="17">
        <v>305000</v>
      </c>
      <c r="R17" s="17"/>
      <c r="S17" s="17"/>
      <c r="T17" s="17"/>
      <c r="U17" s="26">
        <f>Q17</f>
        <v>305000</v>
      </c>
      <c r="V17" s="3"/>
      <c r="W17" s="3"/>
      <c r="X17" s="3">
        <v>305000</v>
      </c>
      <c r="Y17" s="8">
        <v>6</v>
      </c>
      <c r="Z17" s="201" t="s">
        <v>325</v>
      </c>
      <c r="AA17" s="39"/>
      <c r="AB17" s="38"/>
      <c r="AC17" s="38"/>
      <c r="AD17" s="38"/>
      <c r="AE17" s="38"/>
      <c r="AF17" s="35" t="s">
        <v>326</v>
      </c>
      <c r="AG17" s="200" t="s">
        <v>299</v>
      </c>
      <c r="AH17" s="31" t="s">
        <v>327</v>
      </c>
      <c r="AI17" s="32"/>
      <c r="AJ17" s="33"/>
      <c r="AK17" s="33">
        <f>+X17</f>
        <v>305000</v>
      </c>
      <c r="AL17" s="43"/>
      <c r="AM17" s="44"/>
      <c r="AN17" s="33"/>
      <c r="AO17" s="33"/>
      <c r="AP17" s="47">
        <f t="shared" si="0"/>
        <v>305000</v>
      </c>
      <c r="AQ17" s="46">
        <f t="shared" si="1"/>
        <v>0</v>
      </c>
      <c r="AR17" s="56"/>
      <c r="AS17" s="56"/>
      <c r="AT17" s="56"/>
      <c r="AU17" s="56"/>
      <c r="AV17" s="56"/>
      <c r="AW17" s="56"/>
      <c r="AX17" s="56"/>
      <c r="AY17" s="56"/>
    </row>
    <row r="18" spans="1:51" ht="60.6" customHeight="1" x14ac:dyDescent="0.25">
      <c r="A18" s="11">
        <v>8</v>
      </c>
      <c r="B18" s="15" t="s">
        <v>328</v>
      </c>
      <c r="C18" s="36" t="s">
        <v>329</v>
      </c>
      <c r="D18" s="39" t="s">
        <v>330</v>
      </c>
      <c r="E18" s="7">
        <v>2023</v>
      </c>
      <c r="F18" s="8" t="s">
        <v>279</v>
      </c>
      <c r="G18" s="8" t="s">
        <v>268</v>
      </c>
      <c r="H18" s="8" t="s">
        <v>268</v>
      </c>
      <c r="I18" s="9" t="s">
        <v>128</v>
      </c>
      <c r="J18" s="9" t="s">
        <v>128</v>
      </c>
      <c r="K18" s="9" t="s">
        <v>175</v>
      </c>
      <c r="L18" s="18" t="s">
        <v>131</v>
      </c>
      <c r="M18" s="9" t="s">
        <v>331</v>
      </c>
      <c r="N18" s="9" t="s">
        <v>271</v>
      </c>
      <c r="O18" s="8" t="s">
        <v>332</v>
      </c>
      <c r="P18" s="8">
        <v>1</v>
      </c>
      <c r="Q18" s="168">
        <v>1564000</v>
      </c>
      <c r="R18" s="17"/>
      <c r="S18" s="17"/>
      <c r="T18" s="17"/>
      <c r="U18" s="26">
        <v>1564000</v>
      </c>
      <c r="V18" s="3"/>
      <c r="W18" s="3"/>
      <c r="X18" s="3"/>
      <c r="Y18" s="8"/>
      <c r="Z18" s="8"/>
      <c r="AA18" s="36"/>
      <c r="AB18" s="37"/>
      <c r="AC18" s="37"/>
      <c r="AD18" s="37"/>
      <c r="AE18" s="37"/>
      <c r="AF18" s="35" t="s">
        <v>333</v>
      </c>
      <c r="AG18" s="39" t="s">
        <v>334</v>
      </c>
      <c r="AH18" s="40" t="s">
        <v>335</v>
      </c>
      <c r="AI18" s="32">
        <v>1564000</v>
      </c>
      <c r="AJ18" s="31"/>
      <c r="AK18" s="31"/>
      <c r="AL18" s="43"/>
      <c r="AM18" s="44"/>
      <c r="AN18" s="33"/>
      <c r="AO18" s="33"/>
      <c r="AP18" s="47">
        <f t="shared" si="0"/>
        <v>1564000</v>
      </c>
      <c r="AQ18" s="46">
        <f t="shared" si="1"/>
        <v>0</v>
      </c>
    </row>
    <row r="19" spans="1:51" s="2" customFormat="1" ht="53.4" customHeight="1" x14ac:dyDescent="0.25">
      <c r="A19" s="11">
        <v>9</v>
      </c>
      <c r="B19" s="15" t="s">
        <v>336</v>
      </c>
      <c r="C19" s="36" t="s">
        <v>337</v>
      </c>
      <c r="D19" s="39" t="s">
        <v>338</v>
      </c>
      <c r="E19" s="7">
        <v>2023</v>
      </c>
      <c r="F19" s="8" t="s">
        <v>339</v>
      </c>
      <c r="G19" s="8" t="s">
        <v>268</v>
      </c>
      <c r="H19" s="8" t="s">
        <v>268</v>
      </c>
      <c r="I19" s="9" t="s">
        <v>128</v>
      </c>
      <c r="J19" s="9" t="s">
        <v>129</v>
      </c>
      <c r="K19" s="14" t="s">
        <v>340</v>
      </c>
      <c r="L19" s="18" t="s">
        <v>131</v>
      </c>
      <c r="M19" s="9" t="s">
        <v>270</v>
      </c>
      <c r="N19" s="9" t="s">
        <v>271</v>
      </c>
      <c r="O19" s="8" t="s">
        <v>341</v>
      </c>
      <c r="P19" s="8">
        <v>1</v>
      </c>
      <c r="Q19" s="170">
        <v>2100000</v>
      </c>
      <c r="R19" s="171"/>
      <c r="T19" s="17"/>
      <c r="U19" s="26">
        <v>2100000</v>
      </c>
      <c r="V19" s="3"/>
      <c r="W19" s="3"/>
      <c r="X19" s="3"/>
      <c r="Y19" s="8"/>
      <c r="Z19" s="8"/>
      <c r="AA19" s="36"/>
      <c r="AB19" s="36"/>
      <c r="AC19" s="36"/>
      <c r="AD19" s="36"/>
      <c r="AE19" s="36"/>
      <c r="AF19" s="8" t="s">
        <v>342</v>
      </c>
      <c r="AG19" s="39" t="s">
        <v>343</v>
      </c>
      <c r="AH19" s="40" t="s">
        <v>344</v>
      </c>
      <c r="AI19" s="233">
        <v>2100000</v>
      </c>
      <c r="AJ19" s="33"/>
      <c r="AK19" s="33"/>
      <c r="AL19" s="43"/>
      <c r="AM19" s="44"/>
      <c r="AN19" s="33"/>
      <c r="AO19" s="45"/>
      <c r="AP19" s="47">
        <f t="shared" si="0"/>
        <v>2100000</v>
      </c>
      <c r="AQ19" s="46">
        <f t="shared" si="1"/>
        <v>0</v>
      </c>
      <c r="AR19" s="56"/>
      <c r="AS19" s="56"/>
      <c r="AT19" s="56"/>
      <c r="AU19" s="56"/>
      <c r="AV19" s="56"/>
      <c r="AW19" s="56"/>
      <c r="AX19" s="56"/>
      <c r="AY19" s="56"/>
    </row>
    <row r="20" spans="1:51" s="2" customFormat="1" ht="62.4" customHeight="1" x14ac:dyDescent="0.25">
      <c r="A20" s="11"/>
      <c r="B20" s="15" t="s">
        <v>345</v>
      </c>
      <c r="C20" s="36" t="s">
        <v>346</v>
      </c>
      <c r="D20" s="39" t="s">
        <v>321</v>
      </c>
      <c r="E20" s="7">
        <v>2023</v>
      </c>
      <c r="F20" s="8" t="s">
        <v>279</v>
      </c>
      <c r="G20" s="8" t="s">
        <v>268</v>
      </c>
      <c r="H20" s="8" t="s">
        <v>268</v>
      </c>
      <c r="I20" s="9" t="s">
        <v>128</v>
      </c>
      <c r="J20" s="9" t="s">
        <v>322</v>
      </c>
      <c r="K20" s="14" t="s">
        <v>323</v>
      </c>
      <c r="L20" s="18" t="s">
        <v>131</v>
      </c>
      <c r="M20" s="9" t="s">
        <v>270</v>
      </c>
      <c r="N20" s="9" t="s">
        <v>271</v>
      </c>
      <c r="O20" s="8" t="s">
        <v>347</v>
      </c>
      <c r="P20" s="8">
        <v>2</v>
      </c>
      <c r="Q20" s="170">
        <v>345000</v>
      </c>
      <c r="R20" s="171"/>
      <c r="S20" s="172"/>
      <c r="T20" s="17"/>
      <c r="U20" s="26">
        <v>345000</v>
      </c>
      <c r="V20" s="3"/>
      <c r="W20" s="3"/>
      <c r="X20" s="3">
        <v>345000</v>
      </c>
      <c r="Y20" s="8">
        <v>6</v>
      </c>
      <c r="Z20" s="8"/>
      <c r="AA20" s="36"/>
      <c r="AB20" s="37"/>
      <c r="AC20" s="37"/>
      <c r="AD20" s="37"/>
      <c r="AE20" s="38" t="s">
        <v>348</v>
      </c>
      <c r="AF20" s="35" t="s">
        <v>349</v>
      </c>
      <c r="AG20" s="39"/>
      <c r="AH20" s="40" t="s">
        <v>327</v>
      </c>
      <c r="AI20" s="233"/>
      <c r="AJ20" s="33"/>
      <c r="AK20" s="33">
        <v>345000</v>
      </c>
      <c r="AL20" s="43"/>
      <c r="AM20" s="44"/>
      <c r="AN20" s="33"/>
      <c r="AO20" s="45"/>
      <c r="AP20" s="47">
        <v>345000</v>
      </c>
      <c r="AQ20" s="46">
        <f t="shared" si="1"/>
        <v>0</v>
      </c>
      <c r="AR20" s="56"/>
      <c r="AS20" s="56"/>
      <c r="AT20" s="56"/>
      <c r="AU20" s="56"/>
      <c r="AV20" s="56"/>
      <c r="AW20" s="56"/>
      <c r="AX20" s="56"/>
      <c r="AY20" s="56"/>
    </row>
    <row r="21" spans="1:51" ht="82.2" customHeight="1" x14ac:dyDescent="0.25">
      <c r="A21" s="11">
        <v>10</v>
      </c>
      <c r="B21" s="15" t="s">
        <v>350</v>
      </c>
      <c r="C21" s="36" t="s">
        <v>351</v>
      </c>
      <c r="D21" s="39" t="s">
        <v>352</v>
      </c>
      <c r="E21" s="7">
        <v>2023</v>
      </c>
      <c r="F21" s="8" t="s">
        <v>267</v>
      </c>
      <c r="G21" s="8" t="s">
        <v>268</v>
      </c>
      <c r="H21" s="8" t="s">
        <v>268</v>
      </c>
      <c r="I21" s="9" t="s">
        <v>128</v>
      </c>
      <c r="J21" s="9" t="s">
        <v>129</v>
      </c>
      <c r="K21" s="9" t="s">
        <v>353</v>
      </c>
      <c r="L21" s="8" t="s">
        <v>131</v>
      </c>
      <c r="M21" s="9" t="s">
        <v>270</v>
      </c>
      <c r="N21" s="9" t="s">
        <v>271</v>
      </c>
      <c r="O21" s="8" t="s">
        <v>354</v>
      </c>
      <c r="P21" s="8">
        <v>1</v>
      </c>
      <c r="Q21" s="168">
        <v>5000000</v>
      </c>
      <c r="R21" s="17"/>
      <c r="S21" s="17"/>
      <c r="T21" s="17"/>
      <c r="U21" s="26">
        <f>Q21</f>
        <v>5000000</v>
      </c>
      <c r="V21" s="3"/>
      <c r="W21" s="3"/>
      <c r="X21" s="3"/>
      <c r="Y21" s="8"/>
      <c r="Z21" s="8"/>
      <c r="AA21" s="39"/>
      <c r="AB21" s="38"/>
      <c r="AC21" s="38"/>
      <c r="AD21" s="38"/>
      <c r="AE21" s="38"/>
      <c r="AF21" s="35" t="s">
        <v>326</v>
      </c>
      <c r="AG21" s="39" t="s">
        <v>355</v>
      </c>
      <c r="AH21" s="40" t="s">
        <v>356</v>
      </c>
      <c r="AI21" s="234">
        <v>5000000</v>
      </c>
      <c r="AJ21" s="33"/>
      <c r="AK21" s="31"/>
      <c r="AL21" s="43"/>
      <c r="AM21" s="44"/>
      <c r="AN21" s="33"/>
      <c r="AO21" s="45"/>
      <c r="AP21" s="47">
        <f>+AI21+AJ21+AK21+AL21+AM21+AN21+AO21</f>
        <v>5000000</v>
      </c>
      <c r="AQ21" s="394">
        <f t="shared" si="1"/>
        <v>0</v>
      </c>
      <c r="AR21" s="56"/>
      <c r="AT21" s="395"/>
      <c r="AU21" s="1"/>
      <c r="AV21" s="1"/>
      <c r="AW21" s="1"/>
      <c r="AX21" s="1"/>
      <c r="AY21" s="1"/>
    </row>
    <row r="22" spans="1:51" ht="55.95" customHeight="1" x14ac:dyDescent="0.25">
      <c r="A22" s="11">
        <v>11</v>
      </c>
      <c r="B22" s="15" t="s">
        <v>357</v>
      </c>
      <c r="C22" s="148" t="s">
        <v>358</v>
      </c>
      <c r="D22" s="39" t="s">
        <v>359</v>
      </c>
      <c r="E22" s="7">
        <v>2023</v>
      </c>
      <c r="F22" s="39" t="s">
        <v>360</v>
      </c>
      <c r="G22" s="8" t="s">
        <v>268</v>
      </c>
      <c r="H22" s="8" t="s">
        <v>268</v>
      </c>
      <c r="I22" s="9" t="s">
        <v>128</v>
      </c>
      <c r="J22" s="9" t="s">
        <v>129</v>
      </c>
      <c r="K22" s="14" t="s">
        <v>152</v>
      </c>
      <c r="L22" s="18" t="s">
        <v>131</v>
      </c>
      <c r="M22" s="9" t="s">
        <v>270</v>
      </c>
      <c r="N22" s="9" t="s">
        <v>271</v>
      </c>
      <c r="O22" s="8" t="s">
        <v>361</v>
      </c>
      <c r="P22" s="8">
        <v>1</v>
      </c>
      <c r="Q22" s="17">
        <v>1000000</v>
      </c>
      <c r="R22" s="22"/>
      <c r="S22" s="22"/>
      <c r="T22" s="17"/>
      <c r="U22" s="26">
        <v>1000000</v>
      </c>
      <c r="V22" s="3"/>
      <c r="W22" s="3"/>
      <c r="X22" s="3"/>
      <c r="AA22" s="8" t="s">
        <v>362</v>
      </c>
      <c r="AB22" s="35"/>
      <c r="AC22" s="35"/>
      <c r="AD22" s="35"/>
      <c r="AE22" s="35"/>
      <c r="AF22" s="35" t="s">
        <v>326</v>
      </c>
      <c r="AG22" s="39" t="s">
        <v>363</v>
      </c>
      <c r="AH22" s="34" t="s">
        <v>364</v>
      </c>
      <c r="AI22" s="32"/>
      <c r="AJ22" s="34"/>
      <c r="AK22" s="34"/>
      <c r="AL22" s="43">
        <f>+U22</f>
        <v>1000000</v>
      </c>
      <c r="AM22" s="44"/>
      <c r="AN22" s="33"/>
      <c r="AO22" s="45"/>
      <c r="AP22" s="47">
        <f>+AI22+AJ22+AK22+AL22+AM22+AN22+AO22</f>
        <v>1000000</v>
      </c>
      <c r="AQ22" s="46">
        <f t="shared" si="1"/>
        <v>0</v>
      </c>
    </row>
    <row r="23" spans="1:51" s="2" customFormat="1" ht="57.6" customHeight="1" x14ac:dyDescent="0.25">
      <c r="A23" s="11">
        <v>12</v>
      </c>
      <c r="B23" s="15" t="s">
        <v>365</v>
      </c>
      <c r="C23" s="36" t="s">
        <v>366</v>
      </c>
      <c r="D23" s="39" t="s">
        <v>367</v>
      </c>
      <c r="E23" s="7">
        <v>2023</v>
      </c>
      <c r="F23" s="8" t="s">
        <v>368</v>
      </c>
      <c r="G23" s="8" t="s">
        <v>268</v>
      </c>
      <c r="H23" s="8" t="s">
        <v>268</v>
      </c>
      <c r="I23" s="9" t="s">
        <v>128</v>
      </c>
      <c r="J23" s="9" t="s">
        <v>129</v>
      </c>
      <c r="K23" s="14" t="s">
        <v>369</v>
      </c>
      <c r="L23" s="18" t="s">
        <v>131</v>
      </c>
      <c r="M23" s="9" t="s">
        <v>270</v>
      </c>
      <c r="N23" s="9" t="s">
        <v>271</v>
      </c>
      <c r="O23" s="8" t="s">
        <v>370</v>
      </c>
      <c r="P23" s="8">
        <v>1</v>
      </c>
      <c r="Q23" s="17">
        <v>1000000</v>
      </c>
      <c r="R23" s="172"/>
      <c r="S23" s="17"/>
      <c r="T23" s="17"/>
      <c r="U23" s="169">
        <f>+Q23</f>
        <v>1000000</v>
      </c>
      <c r="V23" s="3"/>
      <c r="W23" s="3"/>
      <c r="X23" s="3"/>
      <c r="Y23" s="8"/>
      <c r="Z23" s="8"/>
      <c r="AA23" s="36"/>
      <c r="AB23" s="36"/>
      <c r="AC23" s="36"/>
      <c r="AD23" s="36"/>
      <c r="AE23" s="36"/>
      <c r="AF23" s="39" t="s">
        <v>371</v>
      </c>
      <c r="AG23" s="39" t="s">
        <v>372</v>
      </c>
      <c r="AH23" s="31" t="s">
        <v>344</v>
      </c>
      <c r="AI23" s="32">
        <v>1000000</v>
      </c>
      <c r="AJ23" s="34"/>
      <c r="AK23" s="34"/>
      <c r="AL23" s="43"/>
      <c r="AM23" s="44"/>
      <c r="AN23" s="33"/>
      <c r="AO23" s="33"/>
      <c r="AP23" s="47">
        <f t="shared" ref="AP23:AP31" si="2">+AI23+AJ23+AK23+AL23+AM23+AN23+AO23</f>
        <v>1000000</v>
      </c>
      <c r="AQ23" s="46">
        <f t="shared" si="1"/>
        <v>0</v>
      </c>
      <c r="AR23" s="56"/>
      <c r="AS23" s="56"/>
      <c r="AT23" s="56"/>
      <c r="AU23" s="56"/>
      <c r="AV23" s="56"/>
      <c r="AW23" s="56"/>
      <c r="AX23" s="56"/>
      <c r="AY23" s="56"/>
    </row>
    <row r="24" spans="1:51" s="2" customFormat="1" ht="55.95" customHeight="1" x14ac:dyDescent="0.25">
      <c r="A24" s="11">
        <v>13</v>
      </c>
      <c r="B24" s="15" t="s">
        <v>373</v>
      </c>
      <c r="C24" s="36" t="s">
        <v>374</v>
      </c>
      <c r="D24" s="39" t="s">
        <v>375</v>
      </c>
      <c r="E24" s="7">
        <v>2023</v>
      </c>
      <c r="F24" s="8" t="s">
        <v>368</v>
      </c>
      <c r="G24" s="8" t="s">
        <v>268</v>
      </c>
      <c r="H24" s="8" t="s">
        <v>268</v>
      </c>
      <c r="I24" s="9" t="s">
        <v>128</v>
      </c>
      <c r="J24" s="9" t="s">
        <v>129</v>
      </c>
      <c r="K24" s="14" t="s">
        <v>129</v>
      </c>
      <c r="L24" s="18" t="s">
        <v>131</v>
      </c>
      <c r="M24" s="9" t="s">
        <v>270</v>
      </c>
      <c r="N24" s="9" t="s">
        <v>271</v>
      </c>
      <c r="O24" s="8" t="s">
        <v>376</v>
      </c>
      <c r="P24" s="8">
        <v>1</v>
      </c>
      <c r="Q24" s="17">
        <v>900000</v>
      </c>
      <c r="R24" s="172"/>
      <c r="S24" s="17"/>
      <c r="T24" s="17"/>
      <c r="U24" s="169">
        <f t="shared" ref="U24:U31" si="3">+Q24</f>
        <v>900000</v>
      </c>
      <c r="V24" s="3"/>
      <c r="W24" s="3"/>
      <c r="X24" s="3"/>
      <c r="Y24" s="8"/>
      <c r="Z24" s="8"/>
      <c r="AA24" s="36"/>
      <c r="AB24" s="36"/>
      <c r="AC24" s="36"/>
      <c r="AD24" s="36"/>
      <c r="AE24" s="36"/>
      <c r="AF24" s="39" t="s">
        <v>371</v>
      </c>
      <c r="AG24" s="39" t="s">
        <v>377</v>
      </c>
      <c r="AH24" s="31" t="s">
        <v>344</v>
      </c>
      <c r="AI24" s="32">
        <v>900000</v>
      </c>
      <c r="AJ24" s="34"/>
      <c r="AK24" s="34"/>
      <c r="AL24" s="43"/>
      <c r="AM24" s="44"/>
      <c r="AN24" s="33"/>
      <c r="AO24" s="33"/>
      <c r="AP24" s="47">
        <f t="shared" si="2"/>
        <v>900000</v>
      </c>
      <c r="AQ24" s="46">
        <f t="shared" si="1"/>
        <v>0</v>
      </c>
      <c r="AR24" s="56"/>
      <c r="AS24" s="56"/>
      <c r="AT24" s="56"/>
      <c r="AU24" s="56"/>
      <c r="AV24" s="56"/>
      <c r="AW24" s="56"/>
      <c r="AX24" s="56"/>
      <c r="AY24" s="56"/>
    </row>
    <row r="25" spans="1:51" s="2" customFormat="1" ht="57.6" customHeight="1" x14ac:dyDescent="0.25">
      <c r="A25" s="11">
        <v>14</v>
      </c>
      <c r="B25" s="15" t="s">
        <v>378</v>
      </c>
      <c r="C25" s="36" t="s">
        <v>379</v>
      </c>
      <c r="D25" s="39" t="s">
        <v>380</v>
      </c>
      <c r="E25" s="7">
        <v>2023</v>
      </c>
      <c r="F25" s="8" t="s">
        <v>368</v>
      </c>
      <c r="G25" s="8" t="s">
        <v>268</v>
      </c>
      <c r="H25" s="8" t="s">
        <v>268</v>
      </c>
      <c r="I25" s="9" t="s">
        <v>128</v>
      </c>
      <c r="J25" s="9" t="s">
        <v>129</v>
      </c>
      <c r="K25" s="14" t="s">
        <v>129</v>
      </c>
      <c r="L25" s="18" t="s">
        <v>131</v>
      </c>
      <c r="M25" s="9" t="s">
        <v>270</v>
      </c>
      <c r="N25" s="9" t="s">
        <v>271</v>
      </c>
      <c r="O25" s="8" t="s">
        <v>381</v>
      </c>
      <c r="P25" s="8">
        <v>1</v>
      </c>
      <c r="Q25" s="17">
        <v>850000</v>
      </c>
      <c r="R25" s="172"/>
      <c r="S25" s="17"/>
      <c r="T25" s="17"/>
      <c r="U25" s="169">
        <f t="shared" si="3"/>
        <v>850000</v>
      </c>
      <c r="V25" s="3"/>
      <c r="W25" s="3"/>
      <c r="X25" s="3"/>
      <c r="Y25" s="8"/>
      <c r="Z25" s="8"/>
      <c r="AA25" s="36"/>
      <c r="AB25" s="36"/>
      <c r="AC25" s="36"/>
      <c r="AD25" s="36"/>
      <c r="AE25" s="36"/>
      <c r="AF25" s="39" t="s">
        <v>371</v>
      </c>
      <c r="AG25" s="39" t="s">
        <v>382</v>
      </c>
      <c r="AH25" s="31" t="s">
        <v>344</v>
      </c>
      <c r="AI25" s="32">
        <v>850000</v>
      </c>
      <c r="AJ25" s="34"/>
      <c r="AK25" s="34"/>
      <c r="AL25" s="43"/>
      <c r="AM25" s="44"/>
      <c r="AN25" s="33"/>
      <c r="AO25" s="33"/>
      <c r="AP25" s="47">
        <f t="shared" si="2"/>
        <v>850000</v>
      </c>
      <c r="AQ25" s="46">
        <f t="shared" si="1"/>
        <v>0</v>
      </c>
      <c r="AR25" s="56"/>
      <c r="AS25" s="56"/>
      <c r="AT25" s="56"/>
      <c r="AU25" s="56"/>
      <c r="AV25" s="56"/>
      <c r="AW25" s="56"/>
      <c r="AX25" s="56"/>
      <c r="AY25" s="56"/>
    </row>
    <row r="26" spans="1:51" s="2" customFormat="1" ht="66" x14ac:dyDescent="0.25">
      <c r="A26" s="11">
        <v>15</v>
      </c>
      <c r="B26" s="15" t="s">
        <v>383</v>
      </c>
      <c r="C26" s="36" t="s">
        <v>384</v>
      </c>
      <c r="D26" s="39" t="s">
        <v>385</v>
      </c>
      <c r="E26" s="7">
        <v>2023</v>
      </c>
      <c r="F26" s="8" t="s">
        <v>368</v>
      </c>
      <c r="G26" s="8" t="s">
        <v>268</v>
      </c>
      <c r="H26" s="8" t="s">
        <v>268</v>
      </c>
      <c r="I26" s="9" t="s">
        <v>128</v>
      </c>
      <c r="J26" s="9" t="s">
        <v>129</v>
      </c>
      <c r="K26" s="9" t="s">
        <v>158</v>
      </c>
      <c r="L26" s="18" t="s">
        <v>131</v>
      </c>
      <c r="M26" s="9" t="s">
        <v>331</v>
      </c>
      <c r="N26" s="9" t="s">
        <v>271</v>
      </c>
      <c r="O26" s="8" t="s">
        <v>386</v>
      </c>
      <c r="P26" s="8">
        <v>1</v>
      </c>
      <c r="Q26" s="17">
        <v>686000</v>
      </c>
      <c r="R26" s="172"/>
      <c r="S26" s="17"/>
      <c r="T26" s="17"/>
      <c r="U26" s="169">
        <f t="shared" si="3"/>
        <v>686000</v>
      </c>
      <c r="V26" s="3"/>
      <c r="W26" s="3"/>
      <c r="X26" s="3"/>
      <c r="Y26" s="8"/>
      <c r="Z26" s="8"/>
      <c r="AA26" s="36"/>
      <c r="AB26" s="36"/>
      <c r="AC26" s="36"/>
      <c r="AD26" s="36"/>
      <c r="AE26" s="36"/>
      <c r="AF26" s="39" t="s">
        <v>371</v>
      </c>
      <c r="AG26" s="39" t="s">
        <v>387</v>
      </c>
      <c r="AH26" s="40" t="s">
        <v>388</v>
      </c>
      <c r="AI26" s="32">
        <v>686000</v>
      </c>
      <c r="AJ26" s="33"/>
      <c r="AK26" s="33"/>
      <c r="AL26" s="43"/>
      <c r="AM26" s="44"/>
      <c r="AN26" s="33"/>
      <c r="AO26" s="45"/>
      <c r="AP26" s="47">
        <f t="shared" si="2"/>
        <v>686000</v>
      </c>
      <c r="AQ26" s="46">
        <f t="shared" si="1"/>
        <v>0</v>
      </c>
      <c r="AR26" s="56"/>
      <c r="AS26" s="56"/>
      <c r="AT26" s="56"/>
      <c r="AU26" s="56"/>
      <c r="AV26" s="56"/>
      <c r="AW26" s="56"/>
      <c r="AX26" s="56"/>
      <c r="AY26" s="56"/>
    </row>
    <row r="27" spans="1:51" s="2" customFormat="1" ht="62.4" customHeight="1" x14ac:dyDescent="0.25">
      <c r="A27" s="11">
        <v>16</v>
      </c>
      <c r="B27" s="15" t="s">
        <v>389</v>
      </c>
      <c r="C27" s="36" t="s">
        <v>390</v>
      </c>
      <c r="D27" s="39" t="s">
        <v>391</v>
      </c>
      <c r="E27" s="7">
        <v>2023</v>
      </c>
      <c r="F27" s="8" t="s">
        <v>368</v>
      </c>
      <c r="G27" s="8" t="s">
        <v>268</v>
      </c>
      <c r="H27" s="8" t="s">
        <v>268</v>
      </c>
      <c r="I27" s="9" t="s">
        <v>128</v>
      </c>
      <c r="J27" s="9" t="s">
        <v>129</v>
      </c>
      <c r="K27" s="9" t="s">
        <v>392</v>
      </c>
      <c r="L27" s="18" t="s">
        <v>131</v>
      </c>
      <c r="M27" s="9" t="s">
        <v>331</v>
      </c>
      <c r="N27" s="9" t="s">
        <v>271</v>
      </c>
      <c r="O27" s="8" t="s">
        <v>393</v>
      </c>
      <c r="P27" s="8">
        <v>1</v>
      </c>
      <c r="Q27" s="17">
        <v>675000</v>
      </c>
      <c r="R27" s="172"/>
      <c r="S27" s="17"/>
      <c r="T27" s="17"/>
      <c r="U27" s="169">
        <f t="shared" si="3"/>
        <v>675000</v>
      </c>
      <c r="V27" s="3"/>
      <c r="W27" s="3"/>
      <c r="X27" s="3"/>
      <c r="Y27" s="8"/>
      <c r="Z27" s="8"/>
      <c r="AA27" s="36"/>
      <c r="AB27" s="36"/>
      <c r="AC27" s="36"/>
      <c r="AD27" s="36"/>
      <c r="AE27" s="36"/>
      <c r="AF27" s="39" t="s">
        <v>394</v>
      </c>
      <c r="AG27" s="200" t="s">
        <v>395</v>
      </c>
      <c r="AH27" s="40" t="s">
        <v>396</v>
      </c>
      <c r="AI27" s="32">
        <v>675000</v>
      </c>
      <c r="AJ27" s="33"/>
      <c r="AK27" s="33"/>
      <c r="AL27" s="43"/>
      <c r="AM27" s="44"/>
      <c r="AN27" s="33"/>
      <c r="AO27" s="45"/>
      <c r="AP27" s="47">
        <f t="shared" si="2"/>
        <v>675000</v>
      </c>
      <c r="AQ27" s="46">
        <f t="shared" si="1"/>
        <v>0</v>
      </c>
      <c r="AR27" s="56"/>
      <c r="AS27" s="56"/>
      <c r="AT27" s="56"/>
      <c r="AU27" s="56"/>
      <c r="AV27" s="56"/>
      <c r="AW27" s="56"/>
      <c r="AX27" s="56"/>
      <c r="AY27" s="56"/>
    </row>
    <row r="28" spans="1:51" ht="66" x14ac:dyDescent="0.25">
      <c r="A28" s="11">
        <v>17</v>
      </c>
      <c r="B28" s="15" t="s">
        <v>397</v>
      </c>
      <c r="C28" s="36" t="s">
        <v>398</v>
      </c>
      <c r="D28" s="39" t="s">
        <v>399</v>
      </c>
      <c r="E28" s="7">
        <v>2023</v>
      </c>
      <c r="F28" s="8" t="s">
        <v>400</v>
      </c>
      <c r="G28" s="8" t="s">
        <v>268</v>
      </c>
      <c r="H28" s="8" t="s">
        <v>268</v>
      </c>
      <c r="I28" s="9" t="s">
        <v>128</v>
      </c>
      <c r="J28" s="9" t="s">
        <v>129</v>
      </c>
      <c r="K28" s="9" t="s">
        <v>158</v>
      </c>
      <c r="L28" s="18" t="s">
        <v>131</v>
      </c>
      <c r="M28" s="9" t="s">
        <v>331</v>
      </c>
      <c r="N28" s="9" t="s">
        <v>271</v>
      </c>
      <c r="O28" s="8" t="s">
        <v>401</v>
      </c>
      <c r="P28" s="8">
        <v>1</v>
      </c>
      <c r="Q28" s="17">
        <v>1100000</v>
      </c>
      <c r="R28" s="10"/>
      <c r="S28" s="17"/>
      <c r="T28" s="17"/>
      <c r="U28" s="169">
        <f t="shared" si="3"/>
        <v>1100000</v>
      </c>
      <c r="V28" s="3"/>
      <c r="W28" s="3"/>
      <c r="X28" s="3"/>
      <c r="Y28" s="8"/>
      <c r="Z28" s="8"/>
      <c r="AA28" s="36"/>
      <c r="AB28" s="36"/>
      <c r="AC28" s="36"/>
      <c r="AD28" s="36"/>
      <c r="AE28" s="36"/>
      <c r="AF28" s="39" t="s">
        <v>371</v>
      </c>
      <c r="AG28" s="39" t="s">
        <v>402</v>
      </c>
      <c r="AH28" s="40" t="s">
        <v>403</v>
      </c>
      <c r="AI28" s="32">
        <v>1100000</v>
      </c>
      <c r="AJ28" s="33"/>
      <c r="AK28" s="33"/>
      <c r="AL28" s="43"/>
      <c r="AM28" s="44"/>
      <c r="AN28" s="33"/>
      <c r="AO28" s="45"/>
      <c r="AP28" s="47">
        <f t="shared" si="2"/>
        <v>1100000</v>
      </c>
      <c r="AQ28" s="46">
        <f t="shared" si="1"/>
        <v>0</v>
      </c>
    </row>
    <row r="29" spans="1:51" ht="70.2" customHeight="1" x14ac:dyDescent="0.25">
      <c r="A29" s="11">
        <v>18</v>
      </c>
      <c r="B29" s="15" t="s">
        <v>404</v>
      </c>
      <c r="C29" s="36" t="s">
        <v>405</v>
      </c>
      <c r="D29" s="39" t="s">
        <v>406</v>
      </c>
      <c r="E29" s="7">
        <v>2023</v>
      </c>
      <c r="F29" s="8" t="s">
        <v>400</v>
      </c>
      <c r="G29" s="8" t="s">
        <v>268</v>
      </c>
      <c r="H29" s="8" t="s">
        <v>268</v>
      </c>
      <c r="I29" s="9" t="s">
        <v>128</v>
      </c>
      <c r="J29" s="9" t="s">
        <v>129</v>
      </c>
      <c r="K29" s="9" t="s">
        <v>152</v>
      </c>
      <c r="L29" s="18" t="s">
        <v>131</v>
      </c>
      <c r="M29" s="9" t="s">
        <v>331</v>
      </c>
      <c r="N29" s="9" t="s">
        <v>271</v>
      </c>
      <c r="O29" s="25" t="s">
        <v>407</v>
      </c>
      <c r="P29" s="8">
        <v>1</v>
      </c>
      <c r="Q29" s="17">
        <v>989254</v>
      </c>
      <c r="R29" s="10"/>
      <c r="S29" s="17"/>
      <c r="T29" s="17"/>
      <c r="U29" s="169">
        <f t="shared" si="3"/>
        <v>989254</v>
      </c>
      <c r="V29" s="3"/>
      <c r="W29" s="3"/>
      <c r="X29" s="3"/>
      <c r="Y29" s="8"/>
      <c r="Z29" s="8"/>
      <c r="AA29" s="36"/>
      <c r="AB29" s="36"/>
      <c r="AC29" s="36"/>
      <c r="AD29" s="36"/>
      <c r="AE29" s="36"/>
      <c r="AF29" s="39" t="s">
        <v>371</v>
      </c>
      <c r="AG29" s="39" t="s">
        <v>408</v>
      </c>
      <c r="AH29" s="40" t="s">
        <v>409</v>
      </c>
      <c r="AI29" s="32">
        <v>989254</v>
      </c>
      <c r="AJ29" s="33"/>
      <c r="AK29" s="33"/>
      <c r="AL29" s="43"/>
      <c r="AM29" s="44"/>
      <c r="AN29" s="33"/>
      <c r="AO29" s="45"/>
      <c r="AP29" s="47">
        <f t="shared" si="2"/>
        <v>989254</v>
      </c>
      <c r="AQ29" s="46">
        <f t="shared" si="1"/>
        <v>0</v>
      </c>
    </row>
    <row r="30" spans="1:51" s="2" customFormat="1" ht="65.25" customHeight="1" x14ac:dyDescent="0.25">
      <c r="A30" s="11">
        <v>19</v>
      </c>
      <c r="B30" s="15" t="s">
        <v>410</v>
      </c>
      <c r="C30" s="36" t="s">
        <v>411</v>
      </c>
      <c r="D30" s="39" t="s">
        <v>412</v>
      </c>
      <c r="E30" s="36">
        <v>2023</v>
      </c>
      <c r="F30" s="39" t="s">
        <v>368</v>
      </c>
      <c r="G30" s="39" t="s">
        <v>268</v>
      </c>
      <c r="H30" s="39" t="s">
        <v>268</v>
      </c>
      <c r="I30" s="14" t="s">
        <v>128</v>
      </c>
      <c r="J30" s="14" t="s">
        <v>129</v>
      </c>
      <c r="K30" s="14" t="s">
        <v>152</v>
      </c>
      <c r="L30" s="19" t="s">
        <v>131</v>
      </c>
      <c r="M30" s="14" t="s">
        <v>270</v>
      </c>
      <c r="N30" s="155" t="s">
        <v>271</v>
      </c>
      <c r="O30" s="156" t="s">
        <v>413</v>
      </c>
      <c r="P30" s="157"/>
      <c r="Q30" s="172">
        <v>704885.57</v>
      </c>
      <c r="R30" s="172"/>
      <c r="S30" s="172"/>
      <c r="T30" s="172"/>
      <c r="U30" s="173">
        <f t="shared" si="3"/>
        <v>704885.57</v>
      </c>
      <c r="V30" s="15"/>
      <c r="W30" s="15"/>
      <c r="X30" s="15"/>
      <c r="Y30" s="39"/>
      <c r="Z30" s="39"/>
      <c r="AA30" s="36"/>
      <c r="AB30" s="37"/>
      <c r="AC30" s="37"/>
      <c r="AD30" s="37"/>
      <c r="AE30" s="37"/>
      <c r="AF30" s="202" t="s">
        <v>414</v>
      </c>
      <c r="AG30" s="39" t="s">
        <v>415</v>
      </c>
      <c r="AH30" s="40" t="s">
        <v>416</v>
      </c>
      <c r="AI30" s="32">
        <f>+Q30</f>
        <v>704885.57</v>
      </c>
      <c r="AJ30" s="33"/>
      <c r="AK30" s="33"/>
      <c r="AL30" s="43"/>
      <c r="AM30" s="44"/>
      <c r="AN30" s="33"/>
      <c r="AO30" s="45"/>
      <c r="AP30" s="47">
        <f t="shared" si="2"/>
        <v>704885.57</v>
      </c>
      <c r="AQ30" s="252">
        <f t="shared" si="1"/>
        <v>0</v>
      </c>
      <c r="AR30" s="56"/>
      <c r="AS30" s="56"/>
      <c r="AT30" s="56"/>
      <c r="AU30" s="56"/>
      <c r="AV30" s="56"/>
      <c r="AW30" s="56"/>
      <c r="AX30" s="56"/>
      <c r="AY30" s="56"/>
    </row>
    <row r="31" spans="1:51" s="2" customFormat="1" ht="58.8" customHeight="1" x14ac:dyDescent="0.25">
      <c r="A31" s="11">
        <v>20</v>
      </c>
      <c r="B31" s="15" t="s">
        <v>417</v>
      </c>
      <c r="C31" s="36" t="s">
        <v>418</v>
      </c>
      <c r="D31" s="39" t="s">
        <v>419</v>
      </c>
      <c r="E31" s="36">
        <v>2023</v>
      </c>
      <c r="F31" s="39" t="s">
        <v>420</v>
      </c>
      <c r="G31" s="39" t="s">
        <v>268</v>
      </c>
      <c r="H31" s="39" t="s">
        <v>268</v>
      </c>
      <c r="I31" s="14" t="s">
        <v>128</v>
      </c>
      <c r="J31" s="14" t="s">
        <v>129</v>
      </c>
      <c r="K31" s="14" t="s">
        <v>152</v>
      </c>
      <c r="L31" s="19" t="s">
        <v>131</v>
      </c>
      <c r="M31" s="14" t="s">
        <v>270</v>
      </c>
      <c r="N31" s="155" t="s">
        <v>271</v>
      </c>
      <c r="O31" s="156" t="s">
        <v>421</v>
      </c>
      <c r="P31" s="157"/>
      <c r="Q31" s="172">
        <v>775374.13</v>
      </c>
      <c r="R31" s="172"/>
      <c r="S31" s="172"/>
      <c r="T31" s="172"/>
      <c r="U31" s="173">
        <f t="shared" si="3"/>
        <v>775374.13</v>
      </c>
      <c r="V31" s="15"/>
      <c r="W31" s="15"/>
      <c r="X31" s="15"/>
      <c r="Y31" s="39"/>
      <c r="Z31" s="39"/>
      <c r="AA31" s="36"/>
      <c r="AB31" s="37"/>
      <c r="AC31" s="37"/>
      <c r="AD31" s="37"/>
      <c r="AE31" s="37"/>
      <c r="AF31" s="202" t="s">
        <v>414</v>
      </c>
      <c r="AG31" s="200" t="s">
        <v>422</v>
      </c>
      <c r="AH31" s="40" t="s">
        <v>423</v>
      </c>
      <c r="AI31" s="32">
        <f>+Q31</f>
        <v>775374.13</v>
      </c>
      <c r="AJ31" s="33"/>
      <c r="AK31" s="33"/>
      <c r="AL31" s="43"/>
      <c r="AM31" s="44"/>
      <c r="AN31" s="33"/>
      <c r="AO31" s="45"/>
      <c r="AP31" s="47">
        <f t="shared" si="2"/>
        <v>775374.13</v>
      </c>
      <c r="AQ31" s="252">
        <f t="shared" si="1"/>
        <v>0</v>
      </c>
      <c r="AR31" s="56"/>
      <c r="AS31" s="56"/>
      <c r="AT31" s="56"/>
      <c r="AU31" s="56"/>
      <c r="AV31" s="56"/>
      <c r="AW31" s="56"/>
      <c r="AX31" s="56"/>
      <c r="AY31" s="56"/>
    </row>
    <row r="32" spans="1:51" ht="85.2" customHeight="1" x14ac:dyDescent="0.25">
      <c r="A32" s="11">
        <v>21</v>
      </c>
      <c r="B32" s="15" t="s">
        <v>424</v>
      </c>
      <c r="C32" s="36" t="s">
        <v>425</v>
      </c>
      <c r="D32" s="15" t="s">
        <v>426</v>
      </c>
      <c r="E32" s="7">
        <v>2023</v>
      </c>
      <c r="F32" s="39" t="s">
        <v>427</v>
      </c>
      <c r="G32" s="39" t="s">
        <v>268</v>
      </c>
      <c r="H32" s="39" t="s">
        <v>268</v>
      </c>
      <c r="I32" s="14" t="s">
        <v>128</v>
      </c>
      <c r="J32" s="14" t="s">
        <v>129</v>
      </c>
      <c r="K32" s="14" t="s">
        <v>369</v>
      </c>
      <c r="L32" s="19" t="s">
        <v>131</v>
      </c>
      <c r="M32" s="14" t="s">
        <v>270</v>
      </c>
      <c r="N32" s="14" t="s">
        <v>271</v>
      </c>
      <c r="O32" s="38" t="s">
        <v>428</v>
      </c>
      <c r="P32" s="39">
        <v>1</v>
      </c>
      <c r="Q32" s="17">
        <v>249781.03</v>
      </c>
      <c r="R32" s="10"/>
      <c r="S32" s="17"/>
      <c r="T32" s="174"/>
      <c r="U32" s="173">
        <v>249781.03</v>
      </c>
      <c r="V32" s="15"/>
      <c r="W32" s="15"/>
      <c r="X32" s="15"/>
      <c r="Y32" s="39"/>
      <c r="Z32" s="39"/>
      <c r="AA32" s="36"/>
      <c r="AB32" s="36"/>
      <c r="AC32" s="36"/>
      <c r="AD32" s="36"/>
      <c r="AE32" s="36"/>
      <c r="AF32" s="39" t="s">
        <v>371</v>
      </c>
      <c r="AG32" s="39" t="s">
        <v>429</v>
      </c>
      <c r="AH32" s="31" t="s">
        <v>430</v>
      </c>
      <c r="AI32" s="32">
        <v>249781.03</v>
      </c>
      <c r="AJ32" s="33"/>
      <c r="AK32" s="33"/>
      <c r="AL32" s="43"/>
      <c r="AM32" s="44"/>
      <c r="AN32" s="33"/>
      <c r="AO32" s="45"/>
      <c r="AP32" s="47">
        <f t="shared" ref="AP32:AP39" si="4">+AI32+AJ32+AK32+AL32+AM32+AN32+AO32</f>
        <v>249781.03</v>
      </c>
      <c r="AQ32" s="46">
        <f t="shared" si="1"/>
        <v>0</v>
      </c>
    </row>
    <row r="33" spans="1:51" ht="42.6" customHeight="1" x14ac:dyDescent="0.25">
      <c r="A33" s="11">
        <v>22</v>
      </c>
      <c r="B33" s="3" t="s">
        <v>431</v>
      </c>
      <c r="C33" s="7" t="s">
        <v>432</v>
      </c>
      <c r="D33" s="8" t="s">
        <v>433</v>
      </c>
      <c r="E33" s="7">
        <v>2023</v>
      </c>
      <c r="F33" s="8" t="s">
        <v>368</v>
      </c>
      <c r="G33" s="8" t="s">
        <v>268</v>
      </c>
      <c r="H33" s="8" t="s">
        <v>268</v>
      </c>
      <c r="I33" s="9" t="s">
        <v>128</v>
      </c>
      <c r="J33" s="9" t="s">
        <v>129</v>
      </c>
      <c r="K33" s="14" t="s">
        <v>152</v>
      </c>
      <c r="L33" s="18" t="s">
        <v>131</v>
      </c>
      <c r="M33" s="9" t="s">
        <v>270</v>
      </c>
      <c r="N33" s="9" t="s">
        <v>271</v>
      </c>
      <c r="O33" s="8" t="s">
        <v>434</v>
      </c>
      <c r="P33" s="8">
        <v>1</v>
      </c>
      <c r="Q33" s="17">
        <v>2531759.12</v>
      </c>
      <c r="R33" s="10"/>
      <c r="S33" s="17"/>
      <c r="T33" s="22"/>
      <c r="U33" s="26">
        <v>2531759.12</v>
      </c>
      <c r="V33" s="3"/>
      <c r="W33" s="3"/>
      <c r="X33" s="3"/>
      <c r="Y33" s="8"/>
      <c r="Z33" s="8"/>
      <c r="AA33" s="36"/>
      <c r="AB33" s="36"/>
      <c r="AC33" s="36"/>
      <c r="AD33" s="36"/>
      <c r="AE33" s="36"/>
      <c r="AF33" s="39" t="s">
        <v>371</v>
      </c>
      <c r="AG33" s="39" t="s">
        <v>435</v>
      </c>
      <c r="AH33" s="40" t="s">
        <v>436</v>
      </c>
      <c r="AI33" s="32">
        <f>+U33</f>
        <v>2531759.12</v>
      </c>
      <c r="AJ33" s="33"/>
      <c r="AK33" s="33"/>
      <c r="AL33" s="43"/>
      <c r="AM33" s="44"/>
      <c r="AN33" s="33"/>
      <c r="AO33" s="45"/>
      <c r="AP33" s="47">
        <f t="shared" si="4"/>
        <v>2531759.12</v>
      </c>
      <c r="AQ33" s="46">
        <f t="shared" si="1"/>
        <v>0</v>
      </c>
      <c r="AR33" s="253"/>
      <c r="AS33" s="254"/>
      <c r="AT33" s="254"/>
      <c r="AU33" s="254"/>
      <c r="AV33" s="255"/>
      <c r="AW33" s="255"/>
      <c r="AX33" s="256"/>
    </row>
    <row r="34" spans="1:51" ht="43.2" customHeight="1" x14ac:dyDescent="0.25">
      <c r="A34" s="11">
        <v>23</v>
      </c>
      <c r="B34" s="3" t="s">
        <v>437</v>
      </c>
      <c r="C34" s="7" t="s">
        <v>438</v>
      </c>
      <c r="D34" s="8" t="s">
        <v>439</v>
      </c>
      <c r="E34" s="7">
        <v>2023</v>
      </c>
      <c r="F34" s="8" t="s">
        <v>360</v>
      </c>
      <c r="G34" s="8" t="s">
        <v>268</v>
      </c>
      <c r="H34" s="8" t="s">
        <v>268</v>
      </c>
      <c r="I34" s="9" t="s">
        <v>128</v>
      </c>
      <c r="J34" s="9" t="s">
        <v>129</v>
      </c>
      <c r="K34" s="14" t="s">
        <v>152</v>
      </c>
      <c r="L34" s="18" t="s">
        <v>131</v>
      </c>
      <c r="M34" s="9" t="s">
        <v>270</v>
      </c>
      <c r="N34" s="9" t="s">
        <v>271</v>
      </c>
      <c r="O34" s="8" t="s">
        <v>440</v>
      </c>
      <c r="P34" s="8">
        <v>1</v>
      </c>
      <c r="Q34" s="175">
        <v>899861.17</v>
      </c>
      <c r="R34" s="10"/>
      <c r="S34" s="17"/>
      <c r="T34" s="22"/>
      <c r="U34" s="26">
        <f>+Q34</f>
        <v>899861.17</v>
      </c>
      <c r="V34" s="3"/>
      <c r="W34" s="3"/>
      <c r="X34" s="3"/>
      <c r="Y34" s="8"/>
      <c r="Z34" s="8"/>
      <c r="AA34" s="36"/>
      <c r="AB34" s="37"/>
      <c r="AC34" s="37"/>
      <c r="AD34" s="203" t="s">
        <v>441</v>
      </c>
      <c r="AE34" s="37"/>
      <c r="AF34" s="38" t="s">
        <v>442</v>
      </c>
      <c r="AG34" s="39" t="s">
        <v>443</v>
      </c>
      <c r="AH34" s="40" t="s">
        <v>444</v>
      </c>
      <c r="AI34" s="32">
        <f>+U34</f>
        <v>899861.17</v>
      </c>
      <c r="AJ34" s="33"/>
      <c r="AK34" s="33"/>
      <c r="AL34" s="43"/>
      <c r="AM34" s="44"/>
      <c r="AN34" s="33"/>
      <c r="AO34" s="45"/>
      <c r="AP34" s="47">
        <f t="shared" si="4"/>
        <v>899861.17</v>
      </c>
      <c r="AQ34" s="46">
        <f t="shared" si="1"/>
        <v>0</v>
      </c>
    </row>
    <row r="35" spans="1:51" ht="42" customHeight="1" x14ac:dyDescent="0.25">
      <c r="A35" s="11">
        <v>24</v>
      </c>
      <c r="B35" s="3" t="s">
        <v>445</v>
      </c>
      <c r="C35" s="7" t="s">
        <v>446</v>
      </c>
      <c r="D35" s="3" t="s">
        <v>447</v>
      </c>
      <c r="E35" s="7">
        <v>2023</v>
      </c>
      <c r="F35" s="8" t="s">
        <v>368</v>
      </c>
      <c r="G35" s="8" t="s">
        <v>268</v>
      </c>
      <c r="H35" s="8" t="s">
        <v>268</v>
      </c>
      <c r="I35" s="9" t="s">
        <v>128</v>
      </c>
      <c r="J35" s="9" t="s">
        <v>129</v>
      </c>
      <c r="K35" s="14" t="s">
        <v>152</v>
      </c>
      <c r="L35" s="18" t="s">
        <v>131</v>
      </c>
      <c r="M35" s="9" t="s">
        <v>270</v>
      </c>
      <c r="N35" s="9" t="s">
        <v>271</v>
      </c>
      <c r="O35" s="39" t="s">
        <v>448</v>
      </c>
      <c r="P35" s="8">
        <v>1</v>
      </c>
      <c r="Q35" s="17">
        <v>2279492.5699999998</v>
      </c>
      <c r="R35" s="10"/>
      <c r="S35" s="17"/>
      <c r="T35" s="22"/>
      <c r="U35" s="26">
        <v>2279492.5699999998</v>
      </c>
      <c r="V35" s="3"/>
      <c r="W35" s="3"/>
      <c r="X35" s="3"/>
      <c r="Y35" s="8"/>
      <c r="Z35" s="8"/>
      <c r="AA35" s="36"/>
      <c r="AB35" s="36"/>
      <c r="AC35" s="36"/>
      <c r="AD35" s="36"/>
      <c r="AE35" s="36"/>
      <c r="AF35" s="39" t="s">
        <v>371</v>
      </c>
      <c r="AG35" s="39" t="s">
        <v>449</v>
      </c>
      <c r="AH35" s="40" t="s">
        <v>450</v>
      </c>
      <c r="AI35" s="32">
        <v>2279492.5699999998</v>
      </c>
      <c r="AJ35" s="34"/>
      <c r="AK35" s="34"/>
      <c r="AL35" s="43"/>
      <c r="AM35" s="44"/>
      <c r="AN35" s="33"/>
      <c r="AO35" s="45"/>
      <c r="AP35" s="47">
        <f t="shared" si="4"/>
        <v>2279492.5699999998</v>
      </c>
      <c r="AQ35" s="46">
        <f t="shared" si="1"/>
        <v>0</v>
      </c>
    </row>
    <row r="36" spans="1:51" ht="52.8" x14ac:dyDescent="0.25">
      <c r="A36" s="11"/>
      <c r="B36" s="3" t="s">
        <v>457</v>
      </c>
      <c r="C36" s="36" t="s">
        <v>458</v>
      </c>
      <c r="D36" s="39" t="s">
        <v>459</v>
      </c>
      <c r="E36" s="7">
        <v>2023</v>
      </c>
      <c r="F36" s="39" t="s">
        <v>288</v>
      </c>
      <c r="G36" s="8" t="s">
        <v>268</v>
      </c>
      <c r="H36" s="8" t="s">
        <v>268</v>
      </c>
      <c r="I36" s="9" t="s">
        <v>128</v>
      </c>
      <c r="J36" s="9" t="s">
        <v>129</v>
      </c>
      <c r="K36" s="14" t="s">
        <v>152</v>
      </c>
      <c r="L36" s="8" t="s">
        <v>131</v>
      </c>
      <c r="M36" s="9" t="s">
        <v>270</v>
      </c>
      <c r="N36" s="9" t="s">
        <v>271</v>
      </c>
      <c r="O36" s="158" t="s">
        <v>460</v>
      </c>
      <c r="P36" s="8">
        <v>1</v>
      </c>
      <c r="Q36" s="175">
        <v>189904.53</v>
      </c>
      <c r="R36" s="26"/>
      <c r="S36" s="27"/>
      <c r="T36" s="176"/>
      <c r="U36" s="22">
        <f>Q36</f>
        <v>189904.53</v>
      </c>
      <c r="V36" s="24"/>
      <c r="W36" s="24"/>
      <c r="X36" s="24"/>
      <c r="Y36" s="25"/>
      <c r="Z36" s="25"/>
      <c r="AA36" s="13"/>
      <c r="AB36" s="13"/>
      <c r="AC36" s="13"/>
      <c r="AD36" s="13"/>
      <c r="AE36" s="13"/>
      <c r="AF36" s="25" t="s">
        <v>461</v>
      </c>
      <c r="AG36" s="39"/>
      <c r="AH36" s="34" t="s">
        <v>462</v>
      </c>
      <c r="AI36" s="32"/>
      <c r="AJ36" s="33"/>
      <c r="AK36" s="33"/>
      <c r="AL36" s="43">
        <f>+Q36</f>
        <v>189904.53</v>
      </c>
      <c r="AM36" s="44"/>
      <c r="AN36" s="33"/>
      <c r="AO36" s="45"/>
      <c r="AP36" s="47">
        <f t="shared" si="4"/>
        <v>189904.53</v>
      </c>
      <c r="AQ36" s="46">
        <f t="shared" ref="AQ36:AQ49" si="5">+U36-AI36-AJ36-AK36-AL36-AM36-AN36-AO36</f>
        <v>0</v>
      </c>
    </row>
    <row r="37" spans="1:51" s="2" customFormat="1" ht="69.75" customHeight="1" x14ac:dyDescent="0.25">
      <c r="A37" s="11">
        <v>27</v>
      </c>
      <c r="B37" s="3" t="s">
        <v>463</v>
      </c>
      <c r="C37" s="36" t="s">
        <v>464</v>
      </c>
      <c r="D37" s="39" t="s">
        <v>465</v>
      </c>
      <c r="E37" s="36">
        <v>2023</v>
      </c>
      <c r="F37" s="8" t="s">
        <v>466</v>
      </c>
      <c r="G37" s="8" t="s">
        <v>268</v>
      </c>
      <c r="H37" s="8" t="s">
        <v>268</v>
      </c>
      <c r="I37" s="9" t="s">
        <v>128</v>
      </c>
      <c r="J37" s="9" t="s">
        <v>129</v>
      </c>
      <c r="K37" s="14" t="s">
        <v>152</v>
      </c>
      <c r="L37" s="8" t="s">
        <v>131</v>
      </c>
      <c r="M37" s="9" t="s">
        <v>331</v>
      </c>
      <c r="N37" s="9" t="s">
        <v>467</v>
      </c>
      <c r="O37" s="8" t="s">
        <v>468</v>
      </c>
      <c r="P37" s="8">
        <v>1</v>
      </c>
      <c r="Q37" s="16">
        <v>780000</v>
      </c>
      <c r="R37" s="22"/>
      <c r="S37" s="23"/>
      <c r="T37" s="16"/>
      <c r="U37" s="27">
        <f>Q37+R37</f>
        <v>780000</v>
      </c>
      <c r="V37" s="24"/>
      <c r="W37" s="24"/>
      <c r="X37" s="24"/>
      <c r="Y37" s="25"/>
      <c r="Z37" s="25"/>
      <c r="AA37" s="36"/>
      <c r="AB37" s="12"/>
      <c r="AC37" s="12"/>
      <c r="AD37" s="12"/>
      <c r="AE37" s="12"/>
      <c r="AF37" s="25" t="s">
        <v>333</v>
      </c>
      <c r="AG37" s="39"/>
      <c r="AH37" s="34" t="s">
        <v>469</v>
      </c>
      <c r="AI37" s="32">
        <v>780000</v>
      </c>
      <c r="AJ37" s="33"/>
      <c r="AK37" s="33"/>
      <c r="AL37" s="43"/>
      <c r="AM37" s="44"/>
      <c r="AN37" s="33"/>
      <c r="AO37" s="45"/>
      <c r="AP37" s="47">
        <f t="shared" si="4"/>
        <v>780000</v>
      </c>
      <c r="AQ37" s="46">
        <f t="shared" si="5"/>
        <v>0</v>
      </c>
      <c r="AR37" s="56"/>
      <c r="AS37" s="56"/>
      <c r="AT37" s="56"/>
      <c r="AU37" s="56"/>
      <c r="AV37" s="56"/>
      <c r="AW37" s="56"/>
      <c r="AX37" s="56"/>
      <c r="AY37" s="56"/>
    </row>
    <row r="38" spans="1:51" s="2" customFormat="1" ht="38.4" customHeight="1" x14ac:dyDescent="0.25">
      <c r="A38" s="11">
        <v>28</v>
      </c>
      <c r="B38" s="3" t="s">
        <v>470</v>
      </c>
      <c r="C38" s="12" t="s">
        <v>471</v>
      </c>
      <c r="D38" s="13" t="s">
        <v>472</v>
      </c>
      <c r="E38" s="36">
        <v>2023</v>
      </c>
      <c r="F38" s="25" t="s">
        <v>473</v>
      </c>
      <c r="G38" s="25" t="s">
        <v>268</v>
      </c>
      <c r="H38" s="25" t="s">
        <v>268</v>
      </c>
      <c r="I38" s="159" t="s">
        <v>128</v>
      </c>
      <c r="J38" s="159" t="s">
        <v>129</v>
      </c>
      <c r="K38" s="160" t="s">
        <v>152</v>
      </c>
      <c r="L38" s="25" t="s">
        <v>131</v>
      </c>
      <c r="M38" s="159" t="s">
        <v>474</v>
      </c>
      <c r="N38" s="159" t="s">
        <v>475</v>
      </c>
      <c r="O38" s="25" t="s">
        <v>476</v>
      </c>
      <c r="P38" s="25">
        <v>1</v>
      </c>
      <c r="Q38" s="16">
        <v>800000</v>
      </c>
      <c r="R38" s="23"/>
      <c r="S38" s="23"/>
      <c r="T38" s="16"/>
      <c r="U38" s="27">
        <f>Q38+R38</f>
        <v>800000</v>
      </c>
      <c r="V38" s="24"/>
      <c r="W38" s="24"/>
      <c r="X38" s="24"/>
      <c r="Y38" s="25"/>
      <c r="Z38" s="25"/>
      <c r="AA38" s="36"/>
      <c r="AB38" s="12"/>
      <c r="AC38" s="12"/>
      <c r="AD38" s="12"/>
      <c r="AE38" s="12"/>
      <c r="AF38" s="25" t="s">
        <v>333</v>
      </c>
      <c r="AG38" s="39"/>
      <c r="AH38" s="235" t="s">
        <v>477</v>
      </c>
      <c r="AI38" s="48">
        <v>800000</v>
      </c>
      <c r="AJ38" s="49"/>
      <c r="AK38" s="49"/>
      <c r="AL38" s="50"/>
      <c r="AM38" s="51"/>
      <c r="AN38" s="49"/>
      <c r="AO38" s="52"/>
      <c r="AP38" s="53">
        <f t="shared" si="4"/>
        <v>800000</v>
      </c>
      <c r="AQ38" s="46">
        <f t="shared" si="5"/>
        <v>0</v>
      </c>
      <c r="AR38" s="56"/>
      <c r="AS38" s="56"/>
      <c r="AT38" s="56"/>
      <c r="AU38" s="56"/>
      <c r="AV38" s="56"/>
      <c r="AW38" s="56"/>
      <c r="AX38" s="56"/>
      <c r="AY38" s="56"/>
    </row>
    <row r="39" spans="1:51" s="2" customFormat="1" ht="29.4" customHeight="1" x14ac:dyDescent="0.25">
      <c r="A39" s="11">
        <v>29</v>
      </c>
      <c r="B39" s="3" t="s">
        <v>478</v>
      </c>
      <c r="C39" s="12" t="s">
        <v>479</v>
      </c>
      <c r="D39" s="25" t="s">
        <v>480</v>
      </c>
      <c r="E39" s="36">
        <v>2023</v>
      </c>
      <c r="F39" s="8" t="s">
        <v>466</v>
      </c>
      <c r="G39" s="25" t="s">
        <v>268</v>
      </c>
      <c r="H39" s="25" t="s">
        <v>268</v>
      </c>
      <c r="I39" s="159" t="s">
        <v>128</v>
      </c>
      <c r="J39" s="159" t="s">
        <v>129</v>
      </c>
      <c r="K39" s="160" t="s">
        <v>152</v>
      </c>
      <c r="L39" s="25" t="s">
        <v>131</v>
      </c>
      <c r="M39" s="9" t="s">
        <v>331</v>
      </c>
      <c r="N39" s="9" t="s">
        <v>467</v>
      </c>
      <c r="O39" s="160" t="s">
        <v>481</v>
      </c>
      <c r="P39" s="25">
        <v>1</v>
      </c>
      <c r="Q39" s="16">
        <v>148902.04</v>
      </c>
      <c r="R39" s="22"/>
      <c r="S39" s="23"/>
      <c r="T39" s="16"/>
      <c r="U39" s="27">
        <f>Q39+R39</f>
        <v>148902.04</v>
      </c>
      <c r="V39" s="24"/>
      <c r="W39" s="24"/>
      <c r="X39" s="24"/>
      <c r="Y39" s="25"/>
      <c r="Z39" s="25"/>
      <c r="AA39" s="36"/>
      <c r="AB39" s="12"/>
      <c r="AC39" s="12"/>
      <c r="AD39" s="12"/>
      <c r="AE39" s="12"/>
      <c r="AF39" s="25" t="s">
        <v>482</v>
      </c>
      <c r="AG39" s="39"/>
      <c r="AH39" s="235" t="s">
        <v>483</v>
      </c>
      <c r="AI39" s="48">
        <f>+Q39</f>
        <v>148902.04</v>
      </c>
      <c r="AJ39" s="49"/>
      <c r="AK39" s="49"/>
      <c r="AL39" s="50"/>
      <c r="AM39" s="51"/>
      <c r="AN39" s="49"/>
      <c r="AO39" s="52"/>
      <c r="AP39" s="53">
        <f t="shared" si="4"/>
        <v>148902.04</v>
      </c>
      <c r="AQ39" s="46">
        <f t="shared" si="5"/>
        <v>0</v>
      </c>
      <c r="AR39" s="56"/>
      <c r="AS39" s="56"/>
      <c r="AT39" s="56"/>
      <c r="AU39" s="56"/>
      <c r="AV39" s="56"/>
      <c r="AW39" s="56"/>
      <c r="AX39" s="56"/>
      <c r="AY39" s="56"/>
    </row>
    <row r="40" spans="1:51" s="21" customFormat="1" x14ac:dyDescent="0.25">
      <c r="A40" s="149"/>
      <c r="B40" s="478" t="s">
        <v>484</v>
      </c>
      <c r="C40" s="479"/>
      <c r="D40" s="479"/>
      <c r="E40" s="479"/>
      <c r="F40" s="479"/>
      <c r="G40" s="479"/>
      <c r="H40" s="479"/>
      <c r="I40" s="479"/>
      <c r="J40" s="479"/>
      <c r="K40" s="479"/>
      <c r="L40" s="479"/>
      <c r="M40" s="479"/>
      <c r="N40" s="479"/>
      <c r="O40" s="479"/>
      <c r="P40" s="480"/>
      <c r="Q40" s="177"/>
      <c r="R40" s="178"/>
      <c r="S40" s="178"/>
      <c r="T40" s="178"/>
      <c r="U40" s="179"/>
      <c r="V40" s="180"/>
      <c r="W40" s="180"/>
      <c r="X40" s="180"/>
      <c r="Y40" s="204"/>
      <c r="Z40" s="204"/>
      <c r="AA40" s="204"/>
      <c r="AB40" s="204"/>
      <c r="AC40" s="204"/>
      <c r="AD40" s="204"/>
      <c r="AE40" s="204"/>
      <c r="AF40" s="204"/>
      <c r="AG40" s="204"/>
      <c r="AH40" s="204"/>
      <c r="AI40" s="236"/>
      <c r="AJ40" s="237"/>
      <c r="AK40" s="237"/>
      <c r="AL40" s="237"/>
      <c r="AM40" s="237"/>
      <c r="AN40" s="237"/>
      <c r="AO40" s="237"/>
      <c r="AP40" s="47"/>
      <c r="AQ40" s="46">
        <f t="shared" si="5"/>
        <v>0</v>
      </c>
    </row>
    <row r="41" spans="1:51" s="2" customFormat="1" ht="69.599999999999994" customHeight="1" x14ac:dyDescent="0.25">
      <c r="A41" s="11"/>
      <c r="B41" s="3" t="s">
        <v>485</v>
      </c>
      <c r="C41" s="7" t="s">
        <v>486</v>
      </c>
      <c r="D41" s="3" t="s">
        <v>487</v>
      </c>
      <c r="E41" s="36">
        <v>2023</v>
      </c>
      <c r="F41" s="15" t="s">
        <v>488</v>
      </c>
      <c r="G41" s="39" t="s">
        <v>268</v>
      </c>
      <c r="H41" s="39" t="s">
        <v>268</v>
      </c>
      <c r="I41" s="14" t="s">
        <v>128</v>
      </c>
      <c r="J41" s="14" t="s">
        <v>129</v>
      </c>
      <c r="K41" s="14" t="s">
        <v>152</v>
      </c>
      <c r="L41" s="19" t="s">
        <v>131</v>
      </c>
      <c r="M41" s="14" t="s">
        <v>270</v>
      </c>
      <c r="N41" s="14" t="s">
        <v>489</v>
      </c>
      <c r="O41" s="39" t="s">
        <v>490</v>
      </c>
      <c r="P41" s="39">
        <v>1</v>
      </c>
      <c r="Q41" s="172">
        <v>650000</v>
      </c>
      <c r="R41" s="172"/>
      <c r="S41" s="172"/>
      <c r="T41" s="172"/>
      <c r="U41" s="173">
        <f>Q41</f>
        <v>650000</v>
      </c>
      <c r="V41" s="15"/>
      <c r="W41" s="15"/>
      <c r="X41" s="15"/>
      <c r="Y41" s="39"/>
      <c r="Z41" s="38"/>
      <c r="AA41" s="37"/>
      <c r="AB41" s="37"/>
      <c r="AC41" s="37"/>
      <c r="AD41" s="37"/>
      <c r="AE41" s="37"/>
      <c r="AF41" s="38" t="s">
        <v>333</v>
      </c>
      <c r="AG41" s="38" t="s">
        <v>491</v>
      </c>
      <c r="AH41" s="31" t="s">
        <v>492</v>
      </c>
      <c r="AI41" s="32">
        <f>+U41</f>
        <v>650000</v>
      </c>
      <c r="AJ41" s="33"/>
      <c r="AK41" s="33"/>
      <c r="AL41" s="43"/>
      <c r="AM41" s="44"/>
      <c r="AN41" s="33"/>
      <c r="AO41" s="45"/>
      <c r="AP41" s="47">
        <f t="shared" ref="AP41:AP49" si="6">+AI41+AJ41+AK41+AL41+AM41+AN41+AO41</f>
        <v>650000</v>
      </c>
      <c r="AQ41" s="46">
        <f t="shared" si="5"/>
        <v>0</v>
      </c>
      <c r="AR41" s="56"/>
      <c r="AS41" s="56"/>
      <c r="AT41" s="56"/>
      <c r="AU41" s="56"/>
      <c r="AV41" s="56"/>
      <c r="AW41" s="56"/>
      <c r="AX41" s="56"/>
      <c r="AY41" s="56"/>
    </row>
    <row r="42" spans="1:51" s="2" customFormat="1" ht="64.2" customHeight="1" x14ac:dyDescent="0.25">
      <c r="A42" s="11"/>
      <c r="B42" s="3" t="s">
        <v>493</v>
      </c>
      <c r="C42" s="7" t="s">
        <v>494</v>
      </c>
      <c r="D42" s="3" t="s">
        <v>495</v>
      </c>
      <c r="E42" s="36">
        <v>2023</v>
      </c>
      <c r="F42" s="15" t="s">
        <v>496</v>
      </c>
      <c r="G42" s="39" t="s">
        <v>268</v>
      </c>
      <c r="H42" s="39" t="s">
        <v>268</v>
      </c>
      <c r="I42" s="14" t="s">
        <v>128</v>
      </c>
      <c r="J42" s="14" t="s">
        <v>129</v>
      </c>
      <c r="K42" s="14" t="s">
        <v>152</v>
      </c>
      <c r="L42" s="19" t="s">
        <v>131</v>
      </c>
      <c r="M42" s="14" t="s">
        <v>270</v>
      </c>
      <c r="N42" s="14" t="s">
        <v>489</v>
      </c>
      <c r="O42" s="39" t="s">
        <v>497</v>
      </c>
      <c r="P42" s="39"/>
      <c r="Q42" s="172">
        <v>290358.88</v>
      </c>
      <c r="R42" s="172"/>
      <c r="S42" s="172"/>
      <c r="T42" s="172"/>
      <c r="U42" s="173">
        <f>Q42</f>
        <v>290358.88</v>
      </c>
      <c r="V42" s="15"/>
      <c r="W42" s="15"/>
      <c r="X42" s="15"/>
      <c r="Y42" s="39"/>
      <c r="Z42" s="38"/>
      <c r="AA42" s="37"/>
      <c r="AB42" s="37"/>
      <c r="AC42" s="37"/>
      <c r="AD42" s="37"/>
      <c r="AE42" s="37"/>
      <c r="AF42" s="38" t="s">
        <v>333</v>
      </c>
      <c r="AG42" s="38" t="s">
        <v>498</v>
      </c>
      <c r="AH42" s="31" t="s">
        <v>499</v>
      </c>
      <c r="AI42" s="32">
        <v>290358.88</v>
      </c>
      <c r="AJ42" s="33"/>
      <c r="AK42" s="33"/>
      <c r="AL42" s="43"/>
      <c r="AM42" s="44"/>
      <c r="AN42" s="33"/>
      <c r="AO42" s="45"/>
      <c r="AP42" s="47">
        <f t="shared" si="6"/>
        <v>290358.88</v>
      </c>
      <c r="AQ42" s="46">
        <f t="shared" si="5"/>
        <v>0</v>
      </c>
      <c r="AR42" s="56"/>
      <c r="AS42" s="56"/>
      <c r="AT42" s="56"/>
      <c r="AU42" s="56"/>
      <c r="AV42" s="56"/>
      <c r="AW42" s="56"/>
      <c r="AX42" s="56"/>
      <c r="AY42" s="56"/>
    </row>
    <row r="43" spans="1:51" ht="73.8" customHeight="1" x14ac:dyDescent="0.25">
      <c r="B43" s="3" t="s">
        <v>500</v>
      </c>
      <c r="C43" s="7" t="s">
        <v>501</v>
      </c>
      <c r="D43" s="3" t="s">
        <v>502</v>
      </c>
      <c r="E43" s="36">
        <v>2023</v>
      </c>
      <c r="F43" s="15" t="s">
        <v>503</v>
      </c>
      <c r="G43" s="39" t="s">
        <v>268</v>
      </c>
      <c r="H43" s="39" t="s">
        <v>268</v>
      </c>
      <c r="I43" s="14" t="s">
        <v>128</v>
      </c>
      <c r="J43" s="14" t="s">
        <v>129</v>
      </c>
      <c r="K43" s="14" t="s">
        <v>504</v>
      </c>
      <c r="L43" s="39" t="s">
        <v>131</v>
      </c>
      <c r="M43" s="14" t="s">
        <v>331</v>
      </c>
      <c r="N43" s="14" t="s">
        <v>489</v>
      </c>
      <c r="O43" s="39" t="s">
        <v>505</v>
      </c>
      <c r="P43" s="39">
        <v>1</v>
      </c>
      <c r="Q43" s="17">
        <v>400000</v>
      </c>
      <c r="R43" s="10"/>
      <c r="S43" s="172"/>
      <c r="T43" s="172"/>
      <c r="U43" s="173">
        <f>+Q43</f>
        <v>400000</v>
      </c>
      <c r="V43" s="15"/>
      <c r="W43" s="15"/>
      <c r="X43" s="15"/>
      <c r="Y43" s="39"/>
      <c r="Z43" s="39"/>
      <c r="AA43" s="39"/>
      <c r="AB43" s="38"/>
      <c r="AC43" s="38"/>
      <c r="AD43" s="38"/>
      <c r="AE43" s="38"/>
      <c r="AF43" s="38" t="s">
        <v>333</v>
      </c>
      <c r="AG43" s="39" t="s">
        <v>506</v>
      </c>
      <c r="AH43" s="31" t="s">
        <v>462</v>
      </c>
      <c r="AI43" s="32"/>
      <c r="AJ43" s="33"/>
      <c r="AK43" s="33"/>
      <c r="AL43" s="43">
        <f>+Q43</f>
        <v>400000</v>
      </c>
      <c r="AM43" s="44"/>
      <c r="AN43" s="33"/>
      <c r="AO43" s="33"/>
      <c r="AP43" s="47">
        <f t="shared" si="6"/>
        <v>400000</v>
      </c>
      <c r="AQ43" s="46">
        <f t="shared" si="5"/>
        <v>0</v>
      </c>
    </row>
    <row r="44" spans="1:51" ht="66" x14ac:dyDescent="0.25">
      <c r="B44" s="3" t="s">
        <v>507</v>
      </c>
      <c r="C44" s="36" t="s">
        <v>508</v>
      </c>
      <c r="D44" s="3" t="s">
        <v>509</v>
      </c>
      <c r="E44" s="36">
        <v>2023</v>
      </c>
      <c r="F44" s="15" t="s">
        <v>510</v>
      </c>
      <c r="G44" s="39" t="s">
        <v>268</v>
      </c>
      <c r="H44" s="39" t="s">
        <v>268</v>
      </c>
      <c r="I44" s="14" t="s">
        <v>128</v>
      </c>
      <c r="J44" s="14" t="s">
        <v>129</v>
      </c>
      <c r="K44" s="14" t="s">
        <v>152</v>
      </c>
      <c r="L44" s="39" t="s">
        <v>131</v>
      </c>
      <c r="M44" s="14" t="s">
        <v>331</v>
      </c>
      <c r="N44" s="14" t="s">
        <v>489</v>
      </c>
      <c r="O44" s="39" t="s">
        <v>511</v>
      </c>
      <c r="P44" s="39">
        <v>1</v>
      </c>
      <c r="Q44" s="17">
        <v>380000</v>
      </c>
      <c r="R44" s="10"/>
      <c r="S44" s="172"/>
      <c r="T44" s="172"/>
      <c r="U44" s="173">
        <f>+Q44</f>
        <v>380000</v>
      </c>
      <c r="V44" s="15"/>
      <c r="W44" s="15"/>
      <c r="X44" s="15"/>
      <c r="Y44" s="39"/>
      <c r="Z44" s="39" t="s">
        <v>482</v>
      </c>
      <c r="AA44" s="39"/>
      <c r="AB44" s="38"/>
      <c r="AC44" s="38"/>
      <c r="AD44" s="38"/>
      <c r="AE44" s="38"/>
      <c r="AF44" s="38"/>
      <c r="AG44" s="39" t="s">
        <v>512</v>
      </c>
      <c r="AH44" s="31" t="s">
        <v>513</v>
      </c>
      <c r="AI44" s="32">
        <f>+Q44</f>
        <v>380000</v>
      </c>
      <c r="AJ44" s="33"/>
      <c r="AK44" s="33"/>
      <c r="AL44" s="43"/>
      <c r="AM44" s="44"/>
      <c r="AN44" s="33"/>
      <c r="AO44" s="33"/>
      <c r="AP44" s="47">
        <f t="shared" si="6"/>
        <v>380000</v>
      </c>
      <c r="AQ44" s="46">
        <f t="shared" si="5"/>
        <v>0</v>
      </c>
    </row>
    <row r="45" spans="1:51" ht="67.8" customHeight="1" x14ac:dyDescent="0.25">
      <c r="B45" s="3" t="s">
        <v>514</v>
      </c>
      <c r="C45" s="150" t="s">
        <v>515</v>
      </c>
      <c r="D45" s="15" t="s">
        <v>516</v>
      </c>
      <c r="E45" s="36">
        <v>2023</v>
      </c>
      <c r="F45" s="15" t="s">
        <v>517</v>
      </c>
      <c r="G45" s="5" t="s">
        <v>268</v>
      </c>
      <c r="H45" s="5" t="s">
        <v>268</v>
      </c>
      <c r="I45" s="6" t="s">
        <v>128</v>
      </c>
      <c r="J45" s="6" t="s">
        <v>129</v>
      </c>
      <c r="K45" s="14" t="s">
        <v>518</v>
      </c>
      <c r="L45" s="18" t="s">
        <v>131</v>
      </c>
      <c r="M45" s="6" t="s">
        <v>306</v>
      </c>
      <c r="N45" s="6" t="s">
        <v>489</v>
      </c>
      <c r="O45" s="39" t="s">
        <v>519</v>
      </c>
      <c r="P45" s="5">
        <v>1</v>
      </c>
      <c r="Q45" s="10">
        <v>2100000</v>
      </c>
      <c r="R45" s="10"/>
      <c r="S45" s="10"/>
      <c r="T45" s="10"/>
      <c r="U45" s="173">
        <f>Q45</f>
        <v>2100000</v>
      </c>
      <c r="V45" s="4"/>
      <c r="W45" s="4"/>
      <c r="X45" s="4"/>
      <c r="Y45" s="5"/>
      <c r="Z45" s="5" t="s">
        <v>520</v>
      </c>
      <c r="AA45" s="39"/>
      <c r="AB45" s="39"/>
      <c r="AC45" s="39"/>
      <c r="AD45" s="39"/>
      <c r="AE45" s="39"/>
      <c r="AF45" s="5" t="s">
        <v>521</v>
      </c>
      <c r="AG45" s="39" t="s">
        <v>522</v>
      </c>
      <c r="AH45" s="31" t="s">
        <v>523</v>
      </c>
      <c r="AI45" s="32">
        <f>+U45</f>
        <v>2100000</v>
      </c>
      <c r="AJ45" s="33"/>
      <c r="AK45" s="33"/>
      <c r="AL45" s="43"/>
      <c r="AM45" s="44"/>
      <c r="AN45" s="33"/>
      <c r="AO45" s="45"/>
      <c r="AP45" s="47">
        <f t="shared" si="6"/>
        <v>2100000</v>
      </c>
      <c r="AQ45" s="46">
        <f t="shared" si="5"/>
        <v>0</v>
      </c>
    </row>
    <row r="46" spans="1:51" s="2" customFormat="1" ht="64.8" customHeight="1" x14ac:dyDescent="0.25">
      <c r="A46" s="11"/>
      <c r="B46" s="24" t="s">
        <v>524</v>
      </c>
      <c r="C46" s="12" t="s">
        <v>525</v>
      </c>
      <c r="D46" s="30" t="s">
        <v>526</v>
      </c>
      <c r="E46" s="12">
        <v>2023</v>
      </c>
      <c r="F46" s="13" t="s">
        <v>527</v>
      </c>
      <c r="G46" s="13" t="s">
        <v>268</v>
      </c>
      <c r="H46" s="13" t="s">
        <v>268</v>
      </c>
      <c r="I46" s="160" t="s">
        <v>128</v>
      </c>
      <c r="J46" s="160" t="s">
        <v>129</v>
      </c>
      <c r="K46" s="160" t="s">
        <v>314</v>
      </c>
      <c r="L46" s="161" t="s">
        <v>131</v>
      </c>
      <c r="M46" s="160" t="s">
        <v>331</v>
      </c>
      <c r="N46" s="160" t="s">
        <v>489</v>
      </c>
      <c r="O46" s="13" t="s">
        <v>528</v>
      </c>
      <c r="P46" s="13">
        <v>1</v>
      </c>
      <c r="Q46" s="20">
        <v>2200000</v>
      </c>
      <c r="R46" s="20"/>
      <c r="S46" s="20"/>
      <c r="T46" s="28"/>
      <c r="U46" s="29">
        <f>Q46</f>
        <v>2200000</v>
      </c>
      <c r="V46" s="30"/>
      <c r="W46" s="30"/>
      <c r="X46" s="30"/>
      <c r="Y46" s="13"/>
      <c r="Z46" s="13" t="s">
        <v>520</v>
      </c>
      <c r="AA46" s="13"/>
      <c r="AB46" s="13"/>
      <c r="AC46" s="13"/>
      <c r="AD46" s="13"/>
      <c r="AE46" s="13" t="s">
        <v>529</v>
      </c>
      <c r="AF46" s="41" t="s">
        <v>521</v>
      </c>
      <c r="AG46" s="13" t="s">
        <v>530</v>
      </c>
      <c r="AH46" s="42" t="s">
        <v>531</v>
      </c>
      <c r="AI46" s="48">
        <f>+U46</f>
        <v>2200000</v>
      </c>
      <c r="AJ46" s="49"/>
      <c r="AK46" s="49"/>
      <c r="AL46" s="50"/>
      <c r="AM46" s="51"/>
      <c r="AN46" s="49"/>
      <c r="AO46" s="52"/>
      <c r="AP46" s="53">
        <f t="shared" si="6"/>
        <v>2200000</v>
      </c>
      <c r="AQ46" s="55">
        <f t="shared" si="5"/>
        <v>0</v>
      </c>
      <c r="AR46" s="56"/>
      <c r="AS46" s="56"/>
      <c r="AT46" s="56"/>
      <c r="AU46" s="56"/>
      <c r="AV46" s="56"/>
      <c r="AW46" s="56"/>
      <c r="AX46" s="56"/>
      <c r="AY46" s="56"/>
    </row>
    <row r="47" spans="1:51" s="2" customFormat="1" ht="64.8" customHeight="1" x14ac:dyDescent="0.25">
      <c r="A47" s="11"/>
      <c r="B47" s="24" t="s">
        <v>838</v>
      </c>
      <c r="C47" s="12"/>
      <c r="D47" s="30"/>
      <c r="E47" s="36">
        <v>2023</v>
      </c>
      <c r="F47" s="15" t="s">
        <v>496</v>
      </c>
      <c r="G47" s="39" t="s">
        <v>268</v>
      </c>
      <c r="H47" s="39" t="s">
        <v>268</v>
      </c>
      <c r="I47" s="14" t="s">
        <v>128</v>
      </c>
      <c r="J47" s="14" t="s">
        <v>129</v>
      </c>
      <c r="K47" s="14" t="s">
        <v>314</v>
      </c>
      <c r="L47" s="19" t="s">
        <v>131</v>
      </c>
      <c r="M47" s="14" t="s">
        <v>270</v>
      </c>
      <c r="N47" s="14" t="s">
        <v>489</v>
      </c>
      <c r="O47" s="4" t="s">
        <v>837</v>
      </c>
      <c r="P47" s="39">
        <v>1</v>
      </c>
      <c r="Q47" s="172">
        <v>150000</v>
      </c>
      <c r="R47" s="172"/>
      <c r="S47" s="172"/>
      <c r="T47" s="174"/>
      <c r="U47" s="173">
        <f>+Q47</f>
        <v>150000</v>
      </c>
      <c r="V47" s="30"/>
      <c r="W47" s="30"/>
      <c r="X47" s="30"/>
      <c r="Y47" s="13"/>
      <c r="Z47" s="13"/>
      <c r="AA47" s="13"/>
      <c r="AB47" s="13"/>
      <c r="AC47" s="12" t="s">
        <v>482</v>
      </c>
      <c r="AD47" s="13"/>
      <c r="AE47" s="13"/>
      <c r="AF47" s="41"/>
      <c r="AG47" s="13"/>
      <c r="AH47" s="42" t="s">
        <v>835</v>
      </c>
      <c r="AI47" s="48"/>
      <c r="AJ47" s="49"/>
      <c r="AK47" s="49"/>
      <c r="AL47" s="50">
        <f>+Q47</f>
        <v>150000</v>
      </c>
      <c r="AM47" s="51"/>
      <c r="AN47" s="49"/>
      <c r="AO47" s="52"/>
      <c r="AP47" s="53">
        <f t="shared" si="6"/>
        <v>150000</v>
      </c>
      <c r="AQ47" s="55">
        <f t="shared" si="5"/>
        <v>0</v>
      </c>
      <c r="AR47" s="56"/>
      <c r="AS47" s="56"/>
      <c r="AT47" s="56"/>
      <c r="AU47" s="56"/>
      <c r="AV47" s="56"/>
      <c r="AW47" s="56"/>
      <c r="AX47" s="56"/>
      <c r="AY47" s="56"/>
    </row>
    <row r="48" spans="1:51" s="2" customFormat="1" ht="49.2" customHeight="1" x14ac:dyDescent="0.25">
      <c r="A48" s="11"/>
      <c r="B48" s="30" t="s">
        <v>839</v>
      </c>
      <c r="C48" s="12"/>
      <c r="D48" s="30"/>
      <c r="E48" s="12">
        <v>2023</v>
      </c>
      <c r="F48" s="30" t="s">
        <v>496</v>
      </c>
      <c r="G48" s="13" t="s">
        <v>268</v>
      </c>
      <c r="H48" s="13" t="s">
        <v>268</v>
      </c>
      <c r="I48" s="160" t="s">
        <v>128</v>
      </c>
      <c r="J48" s="160" t="s">
        <v>129</v>
      </c>
      <c r="K48" s="160" t="s">
        <v>152</v>
      </c>
      <c r="L48" s="161" t="s">
        <v>131</v>
      </c>
      <c r="M48" s="160" t="s">
        <v>270</v>
      </c>
      <c r="N48" s="160" t="s">
        <v>489</v>
      </c>
      <c r="O48" s="13" t="s">
        <v>836</v>
      </c>
      <c r="P48" s="13">
        <v>1</v>
      </c>
      <c r="Q48" s="20">
        <v>182702.06</v>
      </c>
      <c r="R48" s="20"/>
      <c r="S48" s="20"/>
      <c r="T48" s="28"/>
      <c r="U48" s="29">
        <f>+Q48</f>
        <v>182702.06</v>
      </c>
      <c r="V48" s="30"/>
      <c r="W48" s="30"/>
      <c r="X48" s="30"/>
      <c r="Y48" s="13"/>
      <c r="Z48" s="13"/>
      <c r="AA48" s="13"/>
      <c r="AB48" s="13"/>
      <c r="AC48" s="12" t="s">
        <v>482</v>
      </c>
      <c r="AD48" s="13"/>
      <c r="AE48" s="13"/>
      <c r="AF48" s="41"/>
      <c r="AG48" s="13"/>
      <c r="AH48" s="42" t="s">
        <v>462</v>
      </c>
      <c r="AI48" s="48"/>
      <c r="AJ48" s="49"/>
      <c r="AK48" s="49"/>
      <c r="AL48" s="50">
        <f>+Q48</f>
        <v>182702.06</v>
      </c>
      <c r="AM48" s="51"/>
      <c r="AN48" s="49"/>
      <c r="AO48" s="52"/>
      <c r="AP48" s="53">
        <f t="shared" si="6"/>
        <v>182702.06</v>
      </c>
      <c r="AQ48" s="55">
        <f t="shared" si="5"/>
        <v>0</v>
      </c>
      <c r="AR48" s="56"/>
      <c r="AS48" s="56"/>
      <c r="AT48" s="56"/>
      <c r="AU48" s="56"/>
      <c r="AV48" s="56"/>
      <c r="AW48" s="56"/>
      <c r="AX48" s="56"/>
      <c r="AY48" s="56"/>
    </row>
    <row r="49" spans="1:51" s="2" customFormat="1" ht="64.8" customHeight="1" x14ac:dyDescent="0.25">
      <c r="A49" s="11"/>
      <c r="B49" s="24"/>
      <c r="C49" s="12"/>
      <c r="D49" s="30"/>
      <c r="E49" s="12">
        <v>2023</v>
      </c>
      <c r="F49" s="30" t="s">
        <v>510</v>
      </c>
      <c r="G49" s="13" t="s">
        <v>268</v>
      </c>
      <c r="H49" s="13" t="s">
        <v>268</v>
      </c>
      <c r="I49" s="160" t="s">
        <v>128</v>
      </c>
      <c r="J49" s="160" t="s">
        <v>129</v>
      </c>
      <c r="K49" s="160" t="s">
        <v>152</v>
      </c>
      <c r="L49" s="161" t="s">
        <v>131</v>
      </c>
      <c r="M49" s="160" t="s">
        <v>270</v>
      </c>
      <c r="N49" s="160" t="s">
        <v>489</v>
      </c>
      <c r="O49" s="397" t="s">
        <v>842</v>
      </c>
      <c r="P49" s="13">
        <v>1</v>
      </c>
      <c r="Q49" s="20">
        <v>650000</v>
      </c>
      <c r="R49" s="20"/>
      <c r="S49" s="20"/>
      <c r="T49" s="28"/>
      <c r="U49" s="29">
        <f>+Q49</f>
        <v>650000</v>
      </c>
      <c r="V49" s="30"/>
      <c r="W49" s="30"/>
      <c r="X49" s="30"/>
      <c r="Y49" s="13"/>
      <c r="Z49" s="13"/>
      <c r="AA49" s="13"/>
      <c r="AB49" s="12" t="s">
        <v>482</v>
      </c>
      <c r="AC49" s="12"/>
      <c r="AD49" s="13"/>
      <c r="AE49" s="13"/>
      <c r="AF49" s="41"/>
      <c r="AG49" s="13"/>
      <c r="AH49" s="42" t="s">
        <v>462</v>
      </c>
      <c r="AI49" s="48"/>
      <c r="AJ49" s="49"/>
      <c r="AK49" s="49"/>
      <c r="AL49" s="50">
        <f>+Q49</f>
        <v>650000</v>
      </c>
      <c r="AM49" s="51"/>
      <c r="AN49" s="49"/>
      <c r="AO49" s="52"/>
      <c r="AP49" s="53">
        <f t="shared" si="6"/>
        <v>650000</v>
      </c>
      <c r="AQ49" s="55">
        <f t="shared" si="5"/>
        <v>0</v>
      </c>
      <c r="AR49" s="56"/>
      <c r="AS49" s="56"/>
      <c r="AT49" s="56"/>
      <c r="AU49" s="56"/>
      <c r="AV49" s="56"/>
      <c r="AW49" s="56"/>
      <c r="AX49" s="56"/>
      <c r="AY49" s="56"/>
    </row>
    <row r="50" spans="1:51" ht="13.2" x14ac:dyDescent="0.25">
      <c r="B50" s="481" t="s">
        <v>532</v>
      </c>
      <c r="C50" s="482"/>
      <c r="D50" s="482"/>
      <c r="E50" s="482"/>
      <c r="F50" s="482"/>
      <c r="G50" s="482"/>
      <c r="H50" s="482"/>
      <c r="I50" s="482"/>
      <c r="J50" s="482"/>
      <c r="K50" s="482"/>
      <c r="L50" s="482"/>
      <c r="M50" s="482"/>
      <c r="N50" s="482"/>
      <c r="O50" s="482"/>
      <c r="P50" s="483"/>
      <c r="Q50" s="181"/>
      <c r="R50" s="182"/>
      <c r="S50" s="182"/>
      <c r="T50" s="182"/>
      <c r="U50" s="183"/>
      <c r="V50" s="184"/>
      <c r="W50" s="184"/>
      <c r="X50" s="184"/>
      <c r="Y50" s="199"/>
      <c r="Z50" s="199"/>
      <c r="AA50" s="199"/>
      <c r="AB50" s="199"/>
      <c r="AC50" s="198"/>
      <c r="AD50" s="205"/>
      <c r="AE50" s="205"/>
      <c r="AF50" s="205"/>
      <c r="AG50" s="206"/>
      <c r="AH50" s="238"/>
      <c r="AI50" s="239"/>
      <c r="AJ50" s="240"/>
      <c r="AK50" s="240"/>
      <c r="AL50" s="240"/>
      <c r="AM50" s="240"/>
      <c r="AN50" s="240"/>
      <c r="AO50" s="241"/>
      <c r="AP50" s="241"/>
      <c r="AQ50" s="241"/>
    </row>
    <row r="51" spans="1:51" s="2" customFormat="1" ht="66" x14ac:dyDescent="0.25">
      <c r="A51" s="11"/>
      <c r="B51" s="3" t="s">
        <v>143</v>
      </c>
      <c r="C51" s="7" t="s">
        <v>533</v>
      </c>
      <c r="D51" s="8"/>
      <c r="E51" s="7">
        <v>2024</v>
      </c>
      <c r="F51" s="8" t="s">
        <v>279</v>
      </c>
      <c r="G51" s="8" t="s">
        <v>268</v>
      </c>
      <c r="H51" s="8" t="s">
        <v>268</v>
      </c>
      <c r="I51" s="9" t="s">
        <v>128</v>
      </c>
      <c r="J51" s="9" t="s">
        <v>129</v>
      </c>
      <c r="K51" s="14" t="s">
        <v>145</v>
      </c>
      <c r="L51" s="18" t="s">
        <v>131</v>
      </c>
      <c r="M51" s="9" t="s">
        <v>270</v>
      </c>
      <c r="N51" s="9" t="s">
        <v>271</v>
      </c>
      <c r="O51" s="8" t="s">
        <v>534</v>
      </c>
      <c r="P51" s="8">
        <v>2</v>
      </c>
      <c r="Q51" s="17"/>
      <c r="R51" s="176">
        <v>450000</v>
      </c>
      <c r="S51" s="17"/>
      <c r="T51" s="17"/>
      <c r="U51" s="169">
        <f>+R51</f>
        <v>450000</v>
      </c>
      <c r="V51" s="3"/>
      <c r="W51" s="3"/>
      <c r="X51" s="3"/>
      <c r="Y51" s="8"/>
      <c r="Z51" s="8"/>
      <c r="AA51" s="36"/>
      <c r="AB51" s="36"/>
      <c r="AC51" s="36"/>
      <c r="AD51" s="36"/>
      <c r="AE51" s="36"/>
      <c r="AF51" s="8" t="s">
        <v>535</v>
      </c>
      <c r="AG51" s="7"/>
      <c r="AH51" s="31" t="s">
        <v>536</v>
      </c>
      <c r="AI51" s="32">
        <v>225000</v>
      </c>
      <c r="AJ51" s="34"/>
      <c r="AK51" s="34"/>
      <c r="AL51" s="43"/>
      <c r="AM51" s="44">
        <v>225000</v>
      </c>
      <c r="AN51" s="33"/>
      <c r="AO51" s="33"/>
      <c r="AP51" s="47">
        <f t="shared" ref="AP51:AP63" si="7">+AI51+AJ51+AK51+AL51+AM51+AN51+AO51</f>
        <v>450000</v>
      </c>
      <c r="AQ51" s="46">
        <f t="shared" ref="AQ51:AQ63" si="8">+U51-AI51-AJ51-AK51-AL51-AM51-AN51-AO51</f>
        <v>0</v>
      </c>
      <c r="AR51" s="56"/>
      <c r="AS51" s="56"/>
      <c r="AT51" s="56"/>
      <c r="AU51" s="56"/>
      <c r="AV51" s="56"/>
      <c r="AW51" s="56"/>
      <c r="AX51" s="56"/>
      <c r="AY51" s="56"/>
    </row>
    <row r="52" spans="1:51" s="2" customFormat="1" ht="52.8" x14ac:dyDescent="0.25">
      <c r="A52" s="11"/>
      <c r="B52" s="3" t="s">
        <v>134</v>
      </c>
      <c r="C52" s="7" t="s">
        <v>537</v>
      </c>
      <c r="D52" s="8" t="s">
        <v>538</v>
      </c>
      <c r="E52" s="7">
        <v>2024</v>
      </c>
      <c r="F52" s="8" t="s">
        <v>279</v>
      </c>
      <c r="G52" s="8" t="s">
        <v>268</v>
      </c>
      <c r="H52" s="8" t="s">
        <v>268</v>
      </c>
      <c r="I52" s="9" t="s">
        <v>128</v>
      </c>
      <c r="J52" s="9" t="s">
        <v>129</v>
      </c>
      <c r="K52" s="14" t="s">
        <v>164</v>
      </c>
      <c r="L52" s="18" t="s">
        <v>131</v>
      </c>
      <c r="M52" s="9" t="s">
        <v>270</v>
      </c>
      <c r="N52" s="9" t="s">
        <v>271</v>
      </c>
      <c r="O52" s="8" t="s">
        <v>539</v>
      </c>
      <c r="P52" s="8">
        <v>3</v>
      </c>
      <c r="Q52" s="17"/>
      <c r="R52" s="176">
        <v>1200000</v>
      </c>
      <c r="S52" s="17"/>
      <c r="T52" s="17"/>
      <c r="U52" s="169">
        <f>+R52</f>
        <v>1200000</v>
      </c>
      <c r="V52" s="3"/>
      <c r="W52" s="3"/>
      <c r="X52" s="3"/>
      <c r="Y52" s="8"/>
      <c r="Z52" s="8"/>
      <c r="AA52" s="36"/>
      <c r="AB52" s="36"/>
      <c r="AC52" s="36"/>
      <c r="AD52" s="36"/>
      <c r="AE52" s="36"/>
      <c r="AF52" s="8" t="s">
        <v>535</v>
      </c>
      <c r="AG52" s="7"/>
      <c r="AH52" s="31" t="s">
        <v>540</v>
      </c>
      <c r="AI52" s="32">
        <v>200000</v>
      </c>
      <c r="AJ52" s="34"/>
      <c r="AK52" s="34"/>
      <c r="AL52" s="43"/>
      <c r="AM52" s="44">
        <v>1000000</v>
      </c>
      <c r="AN52" s="33"/>
      <c r="AO52" s="33"/>
      <c r="AP52" s="47">
        <f t="shared" si="7"/>
        <v>1200000</v>
      </c>
      <c r="AQ52" s="46">
        <f t="shared" si="8"/>
        <v>0</v>
      </c>
      <c r="AR52" s="56"/>
      <c r="AS52" s="56"/>
      <c r="AT52" s="56"/>
      <c r="AU52" s="56"/>
      <c r="AV52" s="56"/>
      <c r="AW52" s="56"/>
      <c r="AX52" s="56"/>
      <c r="AY52" s="56"/>
    </row>
    <row r="53" spans="1:51" s="2" customFormat="1" ht="66" x14ac:dyDescent="0.25">
      <c r="A53" s="11"/>
      <c r="B53" s="3" t="s">
        <v>132</v>
      </c>
      <c r="C53" s="7" t="s">
        <v>541</v>
      </c>
      <c r="D53" s="8"/>
      <c r="E53" s="7">
        <v>2024</v>
      </c>
      <c r="F53" s="8" t="s">
        <v>279</v>
      </c>
      <c r="G53" s="8" t="s">
        <v>268</v>
      </c>
      <c r="H53" s="8" t="s">
        <v>268</v>
      </c>
      <c r="I53" s="9" t="s">
        <v>128</v>
      </c>
      <c r="J53" s="9" t="s">
        <v>129</v>
      </c>
      <c r="K53" s="14" t="s">
        <v>200</v>
      </c>
      <c r="L53" s="18" t="s">
        <v>131</v>
      </c>
      <c r="M53" s="9" t="s">
        <v>270</v>
      </c>
      <c r="N53" s="9" t="s">
        <v>271</v>
      </c>
      <c r="O53" s="8" t="s">
        <v>542</v>
      </c>
      <c r="P53" s="8">
        <v>2</v>
      </c>
      <c r="Q53" s="17"/>
      <c r="R53" s="176">
        <v>750000</v>
      </c>
      <c r="S53" s="17"/>
      <c r="T53" s="17"/>
      <c r="U53" s="169">
        <v>750000</v>
      </c>
      <c r="V53" s="3"/>
      <c r="W53" s="3"/>
      <c r="X53" s="3"/>
      <c r="Y53" s="8"/>
      <c r="Z53" s="8"/>
      <c r="AA53" s="36"/>
      <c r="AB53" s="36"/>
      <c r="AC53" s="36"/>
      <c r="AD53" s="36"/>
      <c r="AE53" s="36"/>
      <c r="AF53" s="8" t="s">
        <v>543</v>
      </c>
      <c r="AG53" s="7"/>
      <c r="AH53" s="31" t="s">
        <v>544</v>
      </c>
      <c r="AI53" s="32">
        <v>150000</v>
      </c>
      <c r="AJ53" s="34"/>
      <c r="AK53" s="34"/>
      <c r="AL53" s="43"/>
      <c r="AM53" s="44">
        <v>600000</v>
      </c>
      <c r="AN53" s="33"/>
      <c r="AO53" s="33"/>
      <c r="AP53" s="47">
        <f t="shared" si="7"/>
        <v>750000</v>
      </c>
      <c r="AQ53" s="46">
        <f t="shared" si="8"/>
        <v>0</v>
      </c>
      <c r="AR53" s="56"/>
      <c r="AS53" s="56"/>
      <c r="AT53" s="56"/>
      <c r="AU53" s="56"/>
      <c r="AV53" s="56"/>
      <c r="AW53" s="56"/>
      <c r="AX53" s="56"/>
      <c r="AY53" s="56"/>
    </row>
    <row r="54" spans="1:51" ht="66" x14ac:dyDescent="0.25">
      <c r="B54" s="3" t="s">
        <v>125</v>
      </c>
      <c r="C54" s="7" t="s">
        <v>545</v>
      </c>
      <c r="D54" s="8" t="s">
        <v>546</v>
      </c>
      <c r="E54" s="7">
        <v>2024</v>
      </c>
      <c r="F54" s="39" t="s">
        <v>368</v>
      </c>
      <c r="G54" s="8" t="s">
        <v>268</v>
      </c>
      <c r="H54" s="8" t="s">
        <v>268</v>
      </c>
      <c r="I54" s="9" t="s">
        <v>128</v>
      </c>
      <c r="J54" s="9" t="s">
        <v>129</v>
      </c>
      <c r="K54" s="14" t="s">
        <v>547</v>
      </c>
      <c r="L54" s="18" t="s">
        <v>131</v>
      </c>
      <c r="M54" s="9" t="s">
        <v>331</v>
      </c>
      <c r="N54" s="9" t="s">
        <v>271</v>
      </c>
      <c r="O54" s="8" t="s">
        <v>548</v>
      </c>
      <c r="P54" s="8">
        <v>1</v>
      </c>
      <c r="R54" s="176">
        <v>1000000</v>
      </c>
      <c r="S54" s="17"/>
      <c r="T54" s="17"/>
      <c r="U54" s="169">
        <f>+R54</f>
        <v>1000000</v>
      </c>
      <c r="V54" s="3"/>
      <c r="W54" s="3"/>
      <c r="X54" s="3"/>
      <c r="Y54" s="8"/>
      <c r="Z54" s="35"/>
      <c r="AA54" s="37"/>
      <c r="AB54" s="37"/>
      <c r="AC54" s="37"/>
      <c r="AD54" s="37"/>
      <c r="AE54" s="37"/>
      <c r="AF54" s="38" t="s">
        <v>549</v>
      </c>
      <c r="AG54" s="37"/>
      <c r="AH54" s="31" t="s">
        <v>550</v>
      </c>
      <c r="AI54" s="32">
        <v>500000</v>
      </c>
      <c r="AJ54" s="33"/>
      <c r="AK54" s="33"/>
      <c r="AL54" s="43"/>
      <c r="AM54" s="44">
        <v>500000</v>
      </c>
      <c r="AN54" s="33"/>
      <c r="AO54" s="45"/>
      <c r="AP54" s="47">
        <f t="shared" si="7"/>
        <v>1000000</v>
      </c>
      <c r="AQ54" s="46">
        <f t="shared" si="8"/>
        <v>0</v>
      </c>
    </row>
    <row r="55" spans="1:51" ht="52.8" x14ac:dyDescent="0.25">
      <c r="B55" s="3" t="s">
        <v>551</v>
      </c>
      <c r="C55" s="151" t="s">
        <v>552</v>
      </c>
      <c r="D55" s="8"/>
      <c r="E55" s="7">
        <v>2024</v>
      </c>
      <c r="F55" s="8" t="s">
        <v>368</v>
      </c>
      <c r="G55" s="8" t="s">
        <v>268</v>
      </c>
      <c r="H55" s="8" t="s">
        <v>268</v>
      </c>
      <c r="I55" s="9" t="s">
        <v>128</v>
      </c>
      <c r="J55" s="9" t="s">
        <v>129</v>
      </c>
      <c r="K55" s="6" t="s">
        <v>152</v>
      </c>
      <c r="L55" s="8" t="s">
        <v>131</v>
      </c>
      <c r="M55" s="9" t="s">
        <v>270</v>
      </c>
      <c r="N55" s="9" t="s">
        <v>271</v>
      </c>
      <c r="O55" s="8" t="s">
        <v>553</v>
      </c>
      <c r="P55" s="8">
        <v>1</v>
      </c>
      <c r="Q55" s="17"/>
      <c r="R55" s="176">
        <v>1000000</v>
      </c>
      <c r="S55" s="17"/>
      <c r="T55" s="22"/>
      <c r="U55" s="26">
        <v>1000000</v>
      </c>
      <c r="V55" s="3"/>
      <c r="W55" s="3"/>
      <c r="X55" s="3"/>
      <c r="Y55" s="8"/>
      <c r="Z55" s="8"/>
      <c r="AA55" s="39"/>
      <c r="AB55" s="39"/>
      <c r="AC55" s="39"/>
      <c r="AD55" s="39"/>
      <c r="AE55" s="39"/>
      <c r="AF55" s="8" t="s">
        <v>535</v>
      </c>
      <c r="AG55" s="39"/>
      <c r="AH55" s="40" t="s">
        <v>364</v>
      </c>
      <c r="AI55" s="242"/>
      <c r="AJ55" s="34"/>
      <c r="AK55" s="33"/>
      <c r="AL55" s="43">
        <f>+U55</f>
        <v>1000000</v>
      </c>
      <c r="AM55" s="44"/>
      <c r="AN55" s="33"/>
      <c r="AO55" s="45"/>
      <c r="AP55" s="47">
        <f t="shared" si="7"/>
        <v>1000000</v>
      </c>
      <c r="AQ55" s="46">
        <f t="shared" si="8"/>
        <v>0</v>
      </c>
      <c r="AR55" s="1"/>
      <c r="AS55" s="1"/>
      <c r="AT55" s="1"/>
      <c r="AU55" s="1"/>
      <c r="AV55" s="1"/>
      <c r="AW55" s="1"/>
      <c r="AX55" s="1"/>
      <c r="AY55" s="1"/>
    </row>
    <row r="56" spans="1:51" ht="52.8" x14ac:dyDescent="0.25">
      <c r="B56" s="3" t="s">
        <v>554</v>
      </c>
      <c r="C56" s="151" t="s">
        <v>555</v>
      </c>
      <c r="D56" s="8" t="s">
        <v>556</v>
      </c>
      <c r="E56" s="36">
        <v>2024</v>
      </c>
      <c r="F56" s="39" t="s">
        <v>360</v>
      </c>
      <c r="G56" s="8" t="s">
        <v>268</v>
      </c>
      <c r="H56" s="8" t="s">
        <v>268</v>
      </c>
      <c r="I56" s="14"/>
      <c r="J56" s="14"/>
      <c r="K56" s="14"/>
      <c r="L56" s="39"/>
      <c r="M56" s="14"/>
      <c r="N56" s="14"/>
      <c r="O56" s="39" t="s">
        <v>557</v>
      </c>
      <c r="P56" s="39">
        <v>1</v>
      </c>
      <c r="Q56" s="15"/>
      <c r="R56" s="185">
        <v>252889.41</v>
      </c>
      <c r="S56" s="30"/>
      <c r="T56" s="186"/>
      <c r="U56" s="29">
        <v>252889.41</v>
      </c>
      <c r="V56" s="24"/>
      <c r="W56" s="24"/>
      <c r="X56" s="24"/>
      <c r="Y56" s="25"/>
      <c r="Z56" s="207"/>
      <c r="AA56" s="38"/>
      <c r="AB56" s="38"/>
      <c r="AC56" s="39"/>
      <c r="AD56" s="208"/>
      <c r="AE56" s="208"/>
      <c r="AF56" s="209" t="s">
        <v>482</v>
      </c>
      <c r="AG56" s="210"/>
      <c r="AH56" s="243" t="s">
        <v>558</v>
      </c>
      <c r="AI56" s="244">
        <f>+R56</f>
        <v>252889.41</v>
      </c>
      <c r="AJ56" s="34"/>
      <c r="AK56" s="33"/>
      <c r="AL56" s="43"/>
      <c r="AM56" s="44"/>
      <c r="AN56" s="33"/>
      <c r="AO56" s="45"/>
      <c r="AP56" s="47">
        <f t="shared" si="7"/>
        <v>252889.41</v>
      </c>
      <c r="AQ56" s="46">
        <f t="shared" si="8"/>
        <v>0</v>
      </c>
      <c r="AR56" s="1"/>
      <c r="AS56" s="1"/>
      <c r="AT56" s="1"/>
      <c r="AU56" s="1"/>
      <c r="AV56" s="1"/>
      <c r="AW56" s="1"/>
      <c r="AX56" s="1"/>
      <c r="AY56" s="1"/>
    </row>
    <row r="57" spans="1:51" ht="70.95" customHeight="1" x14ac:dyDescent="0.25">
      <c r="B57" s="3" t="s">
        <v>559</v>
      </c>
      <c r="C57" s="151" t="s">
        <v>560</v>
      </c>
      <c r="D57" s="8" t="s">
        <v>561</v>
      </c>
      <c r="E57" s="36">
        <v>2024</v>
      </c>
      <c r="F57" s="39" t="s">
        <v>368</v>
      </c>
      <c r="G57" s="8" t="s">
        <v>268</v>
      </c>
      <c r="H57" s="8" t="s">
        <v>268</v>
      </c>
      <c r="I57" s="14"/>
      <c r="J57" s="14"/>
      <c r="K57" s="14"/>
      <c r="L57" s="39"/>
      <c r="M57" s="14"/>
      <c r="N57" s="14"/>
      <c r="O57" s="39" t="s">
        <v>562</v>
      </c>
      <c r="P57" s="39"/>
      <c r="Q57" s="187"/>
      <c r="R57" s="188">
        <v>907817.91</v>
      </c>
      <c r="S57" s="15"/>
      <c r="T57" s="15"/>
      <c r="U57" s="173">
        <v>907817.91</v>
      </c>
      <c r="V57" s="189"/>
      <c r="W57" s="24"/>
      <c r="X57" s="24"/>
      <c r="Y57" s="25"/>
      <c r="Z57" s="207"/>
      <c r="AA57" s="38"/>
      <c r="AB57" s="208"/>
      <c r="AC57" s="208"/>
      <c r="AD57" s="208"/>
      <c r="AE57" s="208"/>
      <c r="AF57" s="209" t="s">
        <v>563</v>
      </c>
      <c r="AG57" s="210"/>
      <c r="AH57" s="243" t="s">
        <v>416</v>
      </c>
      <c r="AI57" s="244">
        <f>+R57</f>
        <v>907817.91</v>
      </c>
      <c r="AJ57" s="34"/>
      <c r="AK57" s="33"/>
      <c r="AL57" s="43"/>
      <c r="AM57" s="44"/>
      <c r="AN57" s="33"/>
      <c r="AO57" s="45"/>
      <c r="AP57" s="47">
        <f t="shared" si="7"/>
        <v>907817.91</v>
      </c>
      <c r="AQ57" s="46">
        <f t="shared" si="8"/>
        <v>0</v>
      </c>
      <c r="AR57" s="1"/>
      <c r="AS57" s="1"/>
      <c r="AT57" s="1"/>
      <c r="AU57" s="1"/>
      <c r="AV57" s="1"/>
      <c r="AW57" s="1"/>
      <c r="AX57" s="1"/>
      <c r="AY57" s="1"/>
    </row>
    <row r="58" spans="1:51" ht="30.6" customHeight="1" x14ac:dyDescent="0.25">
      <c r="B58" s="3" t="s">
        <v>564</v>
      </c>
      <c r="C58" s="151" t="s">
        <v>565</v>
      </c>
      <c r="D58" s="8"/>
      <c r="E58" s="36">
        <v>2024</v>
      </c>
      <c r="F58" s="39" t="s">
        <v>368</v>
      </c>
      <c r="G58" s="8" t="s">
        <v>268</v>
      </c>
      <c r="H58" s="8" t="s">
        <v>268</v>
      </c>
      <c r="I58" s="14"/>
      <c r="J58" s="14"/>
      <c r="K58" s="14"/>
      <c r="L58" s="39"/>
      <c r="M58" s="14"/>
      <c r="N58" s="14"/>
      <c r="O58" s="39" t="s">
        <v>566</v>
      </c>
      <c r="P58" s="39"/>
      <c r="Q58" s="15"/>
      <c r="R58" s="190">
        <v>897802.49</v>
      </c>
      <c r="S58" s="191"/>
      <c r="T58" s="191"/>
      <c r="U58" s="192">
        <v>897802.49</v>
      </c>
      <c r="V58" s="24"/>
      <c r="W58" s="24"/>
      <c r="X58" s="24"/>
      <c r="Y58" s="25"/>
      <c r="Z58" s="207"/>
      <c r="AA58" s="38"/>
      <c r="AB58" s="208"/>
      <c r="AC58" s="208"/>
      <c r="AD58" s="208"/>
      <c r="AE58" s="208"/>
      <c r="AF58" s="209" t="s">
        <v>567</v>
      </c>
      <c r="AG58" s="210"/>
      <c r="AH58" s="243" t="s">
        <v>568</v>
      </c>
      <c r="AI58" s="244">
        <f>+R58</f>
        <v>897802.49</v>
      </c>
      <c r="AJ58" s="34"/>
      <c r="AK58" s="33"/>
      <c r="AL58" s="43"/>
      <c r="AM58" s="44"/>
      <c r="AN58" s="33"/>
      <c r="AO58" s="45"/>
      <c r="AP58" s="47">
        <f t="shared" si="7"/>
        <v>897802.49</v>
      </c>
      <c r="AQ58" s="46">
        <f t="shared" si="8"/>
        <v>0</v>
      </c>
      <c r="AR58" s="1"/>
      <c r="AS58" s="1"/>
      <c r="AT58" s="1"/>
      <c r="AU58" s="1"/>
      <c r="AV58" s="1"/>
      <c r="AW58" s="1"/>
      <c r="AX58" s="1"/>
      <c r="AY58" s="1"/>
    </row>
    <row r="59" spans="1:51" s="2" customFormat="1" ht="39.6" x14ac:dyDescent="0.25">
      <c r="A59" s="11"/>
      <c r="B59" s="3" t="s">
        <v>569</v>
      </c>
      <c r="C59" s="7" t="s">
        <v>570</v>
      </c>
      <c r="D59" s="8"/>
      <c r="E59" s="7">
        <v>2024</v>
      </c>
      <c r="F59" s="8" t="s">
        <v>360</v>
      </c>
      <c r="G59" s="8" t="s">
        <v>268</v>
      </c>
      <c r="H59" s="8" t="s">
        <v>268</v>
      </c>
      <c r="I59" s="9" t="s">
        <v>128</v>
      </c>
      <c r="J59" s="9" t="s">
        <v>129</v>
      </c>
      <c r="K59" s="9" t="s">
        <v>152</v>
      </c>
      <c r="L59" s="18" t="s">
        <v>131</v>
      </c>
      <c r="M59" s="9" t="s">
        <v>270</v>
      </c>
      <c r="N59" s="9" t="s">
        <v>271</v>
      </c>
      <c r="O59" s="8" t="s">
        <v>571</v>
      </c>
      <c r="P59" s="8">
        <v>1</v>
      </c>
      <c r="Q59" s="17"/>
      <c r="R59" s="176">
        <v>600000</v>
      </c>
      <c r="S59" s="172"/>
      <c r="T59" s="17"/>
      <c r="U59" s="26">
        <v>600000</v>
      </c>
      <c r="V59" s="3"/>
      <c r="W59" s="3"/>
      <c r="X59" s="3"/>
      <c r="Y59" s="8"/>
      <c r="Z59" s="8"/>
      <c r="AA59" s="36"/>
      <c r="AB59" s="36"/>
      <c r="AC59" s="36"/>
      <c r="AD59" s="36"/>
      <c r="AE59" s="36"/>
      <c r="AF59" s="39" t="s">
        <v>572</v>
      </c>
      <c r="AG59" s="7"/>
      <c r="AH59" s="40" t="s">
        <v>444</v>
      </c>
      <c r="AI59" s="32">
        <f>+U59</f>
        <v>600000</v>
      </c>
      <c r="AJ59" s="33"/>
      <c r="AK59" s="33"/>
      <c r="AL59" s="43"/>
      <c r="AM59" s="44"/>
      <c r="AN59" s="33"/>
      <c r="AO59" s="45"/>
      <c r="AP59" s="47">
        <f t="shared" si="7"/>
        <v>600000</v>
      </c>
      <c r="AQ59" s="46">
        <f t="shared" si="8"/>
        <v>0</v>
      </c>
      <c r="AR59" s="56"/>
      <c r="AS59" s="56"/>
      <c r="AT59" s="56"/>
      <c r="AU59" s="56"/>
      <c r="AV59" s="56"/>
      <c r="AW59" s="56"/>
      <c r="AX59" s="56"/>
      <c r="AY59" s="56"/>
    </row>
    <row r="60" spans="1:51" s="2" customFormat="1" ht="39.6" x14ac:dyDescent="0.25">
      <c r="A60" s="11"/>
      <c r="B60" s="3" t="s">
        <v>573</v>
      </c>
      <c r="C60" s="7" t="s">
        <v>574</v>
      </c>
      <c r="D60" s="8"/>
      <c r="E60" s="7">
        <v>2024</v>
      </c>
      <c r="F60" s="8" t="s">
        <v>368</v>
      </c>
      <c r="G60" s="8" t="s">
        <v>268</v>
      </c>
      <c r="H60" s="8" t="s">
        <v>268</v>
      </c>
      <c r="I60" s="9" t="s">
        <v>128</v>
      </c>
      <c r="J60" s="9" t="s">
        <v>129</v>
      </c>
      <c r="K60" s="9" t="s">
        <v>152</v>
      </c>
      <c r="L60" s="18" t="s">
        <v>131</v>
      </c>
      <c r="M60" s="9" t="s">
        <v>270</v>
      </c>
      <c r="N60" s="9" t="s">
        <v>271</v>
      </c>
      <c r="O60" s="8" t="s">
        <v>575</v>
      </c>
      <c r="P60" s="8">
        <v>1</v>
      </c>
      <c r="Q60" s="17"/>
      <c r="R60" s="176">
        <v>2279492.5699999998</v>
      </c>
      <c r="S60" s="172"/>
      <c r="T60" s="17"/>
      <c r="U60" s="26">
        <v>2279492.5699999998</v>
      </c>
      <c r="V60" s="3"/>
      <c r="W60" s="3"/>
      <c r="X60" s="3"/>
      <c r="Y60" s="8"/>
      <c r="Z60" s="8"/>
      <c r="AA60" s="36"/>
      <c r="AB60" s="36"/>
      <c r="AC60" s="36"/>
      <c r="AD60" s="36"/>
      <c r="AE60" s="36"/>
      <c r="AF60" s="8" t="s">
        <v>572</v>
      </c>
      <c r="AG60" s="7"/>
      <c r="AH60" s="40" t="s">
        <v>450</v>
      </c>
      <c r="AI60" s="32">
        <v>2279492.5699999998</v>
      </c>
      <c r="AJ60" s="33"/>
      <c r="AK60" s="33"/>
      <c r="AL60" s="43"/>
      <c r="AM60" s="44"/>
      <c r="AN60" s="33"/>
      <c r="AO60" s="45"/>
      <c r="AP60" s="47">
        <f t="shared" si="7"/>
        <v>2279492.5699999998</v>
      </c>
      <c r="AQ60" s="46">
        <f t="shared" si="8"/>
        <v>0</v>
      </c>
      <c r="AR60" s="56"/>
      <c r="AS60" s="56"/>
      <c r="AT60" s="56"/>
      <c r="AU60" s="56"/>
      <c r="AV60" s="56"/>
      <c r="AW60" s="56"/>
      <c r="AX60" s="56"/>
      <c r="AY60" s="56"/>
    </row>
    <row r="61" spans="1:51" s="2" customFormat="1" ht="39.6" x14ac:dyDescent="0.25">
      <c r="A61" s="11"/>
      <c r="B61" s="3" t="s">
        <v>576</v>
      </c>
      <c r="C61" s="7" t="s">
        <v>577</v>
      </c>
      <c r="D61" s="8" t="s">
        <v>451</v>
      </c>
      <c r="E61" s="36">
        <v>2024</v>
      </c>
      <c r="F61" s="8" t="s">
        <v>360</v>
      </c>
      <c r="G61" s="8" t="s">
        <v>268</v>
      </c>
      <c r="H61" s="8" t="s">
        <v>268</v>
      </c>
      <c r="I61" s="9" t="s">
        <v>128</v>
      </c>
      <c r="J61" s="9" t="s">
        <v>129</v>
      </c>
      <c r="K61" s="9" t="s">
        <v>152</v>
      </c>
      <c r="L61" s="18" t="s">
        <v>131</v>
      </c>
      <c r="M61" s="9" t="s">
        <v>452</v>
      </c>
      <c r="N61" s="9" t="s">
        <v>271</v>
      </c>
      <c r="O61" s="8" t="s">
        <v>453</v>
      </c>
      <c r="P61" s="8">
        <v>1</v>
      </c>
      <c r="Q61" s="17"/>
      <c r="R61" s="176">
        <v>400000</v>
      </c>
      <c r="S61" s="172"/>
      <c r="T61" s="17"/>
      <c r="U61" s="26">
        <f>R61</f>
        <v>400000</v>
      </c>
      <c r="V61" s="3"/>
      <c r="W61" s="3"/>
      <c r="X61" s="3"/>
      <c r="Y61" s="8"/>
      <c r="Z61" s="8"/>
      <c r="AA61" s="36"/>
      <c r="AB61" s="36"/>
      <c r="AC61" s="36"/>
      <c r="AD61" s="36"/>
      <c r="AE61" s="36"/>
      <c r="AF61" s="8" t="s">
        <v>578</v>
      </c>
      <c r="AG61" s="7"/>
      <c r="AH61" s="40" t="s">
        <v>454</v>
      </c>
      <c r="AI61" s="32"/>
      <c r="AJ61" s="33"/>
      <c r="AK61" s="33"/>
      <c r="AL61" s="43">
        <f>U61</f>
        <v>400000</v>
      </c>
      <c r="AM61" s="44"/>
      <c r="AN61" s="33"/>
      <c r="AO61" s="45"/>
      <c r="AP61" s="47">
        <f t="shared" si="7"/>
        <v>400000</v>
      </c>
      <c r="AQ61" s="46">
        <f t="shared" si="8"/>
        <v>0</v>
      </c>
      <c r="AR61" s="56"/>
      <c r="AS61" s="56"/>
      <c r="AT61" s="56"/>
      <c r="AU61" s="56"/>
      <c r="AV61" s="56"/>
      <c r="AW61" s="56"/>
      <c r="AX61" s="56"/>
      <c r="AY61" s="56"/>
    </row>
    <row r="62" spans="1:51" s="2" customFormat="1" ht="26.4" x14ac:dyDescent="0.25">
      <c r="A62" s="11"/>
      <c r="B62" s="3" t="s">
        <v>579</v>
      </c>
      <c r="C62" s="7" t="s">
        <v>580</v>
      </c>
      <c r="D62" s="8"/>
      <c r="E62" s="7">
        <v>2024</v>
      </c>
      <c r="F62" s="8" t="s">
        <v>360</v>
      </c>
      <c r="G62" s="8" t="s">
        <v>268</v>
      </c>
      <c r="H62" s="8" t="s">
        <v>268</v>
      </c>
      <c r="I62" s="9" t="s">
        <v>128</v>
      </c>
      <c r="J62" s="9" t="s">
        <v>129</v>
      </c>
      <c r="K62" s="9" t="s">
        <v>152</v>
      </c>
      <c r="L62" s="18" t="s">
        <v>131</v>
      </c>
      <c r="M62" s="9" t="s">
        <v>452</v>
      </c>
      <c r="N62" s="9" t="s">
        <v>271</v>
      </c>
      <c r="O62" s="8" t="s">
        <v>455</v>
      </c>
      <c r="P62" s="8">
        <v>1</v>
      </c>
      <c r="Q62" s="17"/>
      <c r="R62" s="176">
        <v>200000</v>
      </c>
      <c r="S62" s="172"/>
      <c r="T62" s="17"/>
      <c r="U62" s="26">
        <f>R62</f>
        <v>200000</v>
      </c>
      <c r="V62" s="3"/>
      <c r="W62" s="3"/>
      <c r="X62" s="3"/>
      <c r="Y62" s="8"/>
      <c r="Z62" s="8"/>
      <c r="AA62" s="36"/>
      <c r="AB62" s="36"/>
      <c r="AC62" s="36"/>
      <c r="AD62" s="36"/>
      <c r="AE62" s="36"/>
      <c r="AF62" s="8" t="s">
        <v>572</v>
      </c>
      <c r="AG62" s="7"/>
      <c r="AH62" s="40" t="s">
        <v>456</v>
      </c>
      <c r="AI62" s="32"/>
      <c r="AJ62" s="33"/>
      <c r="AK62" s="33"/>
      <c r="AL62" s="43">
        <f>U62</f>
        <v>200000</v>
      </c>
      <c r="AM62" s="44"/>
      <c r="AN62" s="33"/>
      <c r="AO62" s="45"/>
      <c r="AP62" s="47">
        <f t="shared" si="7"/>
        <v>200000</v>
      </c>
      <c r="AQ62" s="46">
        <f t="shared" si="8"/>
        <v>0</v>
      </c>
      <c r="AR62" s="56"/>
      <c r="AS62" s="56"/>
      <c r="AT62" s="56"/>
      <c r="AU62" s="56"/>
      <c r="AV62" s="56"/>
      <c r="AW62" s="56"/>
      <c r="AX62" s="56"/>
      <c r="AY62" s="56"/>
    </row>
    <row r="63" spans="1:51" ht="57.6" customHeight="1" x14ac:dyDescent="0.25">
      <c r="A63" s="11"/>
      <c r="B63" s="3" t="s">
        <v>581</v>
      </c>
      <c r="C63" s="36" t="s">
        <v>582</v>
      </c>
      <c r="D63" s="39"/>
      <c r="E63" s="7">
        <v>2024</v>
      </c>
      <c r="F63" s="39" t="s">
        <v>583</v>
      </c>
      <c r="G63" s="39" t="s">
        <v>268</v>
      </c>
      <c r="H63" s="39" t="s">
        <v>268</v>
      </c>
      <c r="I63" s="14" t="s">
        <v>128</v>
      </c>
      <c r="J63" s="14" t="s">
        <v>129</v>
      </c>
      <c r="K63" s="14" t="s">
        <v>152</v>
      </c>
      <c r="L63" s="19" t="s">
        <v>131</v>
      </c>
      <c r="M63" s="14" t="s">
        <v>584</v>
      </c>
      <c r="N63" s="14" t="s">
        <v>475</v>
      </c>
      <c r="O63" s="30" t="s">
        <v>585</v>
      </c>
      <c r="P63" s="39">
        <v>1</v>
      </c>
      <c r="R63" s="188">
        <v>12000000</v>
      </c>
      <c r="S63" s="172"/>
      <c r="T63" s="28"/>
      <c r="U63" s="173">
        <v>12000000</v>
      </c>
      <c r="V63" s="30"/>
      <c r="W63" s="30"/>
      <c r="X63" s="30"/>
      <c r="Y63" s="13"/>
      <c r="Z63" s="208"/>
      <c r="AA63" s="37"/>
      <c r="AB63" s="211"/>
      <c r="AC63" s="211"/>
      <c r="AD63" s="211"/>
      <c r="AE63" s="211"/>
      <c r="AF63" s="13"/>
      <c r="AG63" s="37"/>
      <c r="AH63" s="40" t="s">
        <v>586</v>
      </c>
      <c r="AI63" s="32">
        <v>12000000</v>
      </c>
      <c r="AJ63" s="33"/>
      <c r="AK63" s="33"/>
      <c r="AL63" s="43"/>
      <c r="AM63" s="44"/>
      <c r="AN63" s="33"/>
      <c r="AO63" s="45"/>
      <c r="AP63" s="47">
        <f t="shared" si="7"/>
        <v>12000000</v>
      </c>
      <c r="AQ63" s="46">
        <f t="shared" si="8"/>
        <v>0</v>
      </c>
    </row>
    <row r="64" spans="1:51" ht="13.2" customHeight="1" x14ac:dyDescent="0.25">
      <c r="B64" s="478" t="s">
        <v>587</v>
      </c>
      <c r="C64" s="479"/>
      <c r="D64" s="479"/>
      <c r="E64" s="479"/>
      <c r="F64" s="479"/>
      <c r="G64" s="479"/>
      <c r="H64" s="479"/>
      <c r="I64" s="479"/>
      <c r="J64" s="479"/>
      <c r="K64" s="479"/>
      <c r="L64" s="479"/>
      <c r="M64" s="479"/>
      <c r="N64" s="479"/>
      <c r="O64" s="479"/>
      <c r="P64" s="480"/>
      <c r="Q64" s="177"/>
      <c r="R64" s="178"/>
      <c r="S64" s="178"/>
      <c r="T64" s="178"/>
      <c r="U64" s="179"/>
      <c r="V64" s="180"/>
      <c r="W64" s="180"/>
      <c r="X64" s="180"/>
      <c r="Y64" s="204"/>
      <c r="Z64" s="204"/>
      <c r="AA64" s="204"/>
      <c r="AB64" s="204"/>
      <c r="AC64" s="204"/>
      <c r="AD64" s="204"/>
      <c r="AE64" s="204"/>
      <c r="AF64" s="204"/>
      <c r="AG64" s="212"/>
      <c r="AH64" s="245"/>
      <c r="AI64" s="236"/>
      <c r="AJ64" s="484"/>
      <c r="AK64" s="485"/>
      <c r="AL64" s="484"/>
      <c r="AM64" s="485"/>
      <c r="AN64" s="484"/>
      <c r="AO64" s="485"/>
      <c r="AP64" s="177"/>
      <c r="AQ64" s="177"/>
    </row>
    <row r="65" spans="1:51" ht="62.4" customHeight="1" x14ac:dyDescent="0.25">
      <c r="B65" s="3" t="s">
        <v>588</v>
      </c>
      <c r="C65" s="36" t="s">
        <v>589</v>
      </c>
      <c r="D65" s="3" t="s">
        <v>590</v>
      </c>
      <c r="E65" s="36">
        <v>2024</v>
      </c>
      <c r="F65" s="15" t="s">
        <v>591</v>
      </c>
      <c r="G65" s="39" t="s">
        <v>268</v>
      </c>
      <c r="H65" s="39" t="s">
        <v>268</v>
      </c>
      <c r="I65" s="14" t="s">
        <v>128</v>
      </c>
      <c r="J65" s="14" t="s">
        <v>129</v>
      </c>
      <c r="K65" s="14" t="s">
        <v>592</v>
      </c>
      <c r="L65" s="39" t="s">
        <v>131</v>
      </c>
      <c r="M65" s="14" t="s">
        <v>331</v>
      </c>
      <c r="N65" s="14" t="s">
        <v>489</v>
      </c>
      <c r="O65" s="39" t="s">
        <v>593</v>
      </c>
      <c r="P65" s="39">
        <v>1</v>
      </c>
      <c r="Q65" s="172"/>
      <c r="R65" s="17">
        <f>2515887.26-549016.69</f>
        <v>1966870.5699999998</v>
      </c>
      <c r="S65" s="172"/>
      <c r="T65" s="172"/>
      <c r="U65" s="173">
        <f>R65</f>
        <v>1966870.5699999998</v>
      </c>
      <c r="V65" s="15"/>
      <c r="W65" s="15"/>
      <c r="X65" s="15"/>
      <c r="Y65" s="39"/>
      <c r="Z65" s="39"/>
      <c r="AA65" s="36"/>
      <c r="AB65" s="36"/>
      <c r="AC65" s="36"/>
      <c r="AD65" s="36"/>
      <c r="AE65" s="36"/>
      <c r="AF65" s="39" t="s">
        <v>594</v>
      </c>
      <c r="AG65" s="7"/>
      <c r="AH65" s="31" t="s">
        <v>595</v>
      </c>
      <c r="AI65" s="32">
        <f>U65</f>
        <v>1966870.5699999998</v>
      </c>
      <c r="AJ65" s="33"/>
      <c r="AK65" s="33"/>
      <c r="AL65" s="43"/>
      <c r="AM65" s="44"/>
      <c r="AN65" s="33"/>
      <c r="AO65" s="33"/>
      <c r="AP65" s="47">
        <f>+AI65+AJ65+AK65+AL65+AM65+AN65+AO65</f>
        <v>1966870.5699999998</v>
      </c>
      <c r="AQ65" s="46">
        <f>+U65-AI65-AJ65-AK65-AL65-AM65-AN65-AO65</f>
        <v>0</v>
      </c>
    </row>
    <row r="66" spans="1:51" ht="45.6" customHeight="1" x14ac:dyDescent="0.25">
      <c r="B66" s="3" t="s">
        <v>136</v>
      </c>
      <c r="C66" s="36" t="s">
        <v>596</v>
      </c>
      <c r="D66" s="15"/>
      <c r="E66" s="36">
        <v>2024</v>
      </c>
      <c r="F66" s="15" t="s">
        <v>591</v>
      </c>
      <c r="G66" s="39" t="s">
        <v>268</v>
      </c>
      <c r="H66" s="39" t="s">
        <v>268</v>
      </c>
      <c r="I66" s="14" t="s">
        <v>128</v>
      </c>
      <c r="J66" s="14" t="s">
        <v>129</v>
      </c>
      <c r="K66" s="14" t="s">
        <v>592</v>
      </c>
      <c r="L66" s="39" t="s">
        <v>131</v>
      </c>
      <c r="M66" s="14" t="s">
        <v>331</v>
      </c>
      <c r="N66" s="14" t="s">
        <v>489</v>
      </c>
      <c r="O66" s="39" t="s">
        <v>597</v>
      </c>
      <c r="P66" s="39">
        <v>1</v>
      </c>
      <c r="Q66" s="172"/>
      <c r="R66" s="17">
        <v>300000</v>
      </c>
      <c r="S66" s="172"/>
      <c r="T66" s="172"/>
      <c r="U66" s="173">
        <f>R66</f>
        <v>300000</v>
      </c>
      <c r="V66" s="15"/>
      <c r="W66" s="15"/>
      <c r="X66" s="15"/>
      <c r="Y66" s="39"/>
      <c r="Z66" s="39"/>
      <c r="AA66" s="36"/>
      <c r="AB66" s="36"/>
      <c r="AC66" s="36"/>
      <c r="AD66" s="36"/>
      <c r="AE66" s="36"/>
      <c r="AF66" s="39" t="s">
        <v>594</v>
      </c>
      <c r="AG66" s="7"/>
      <c r="AH66" s="31" t="s">
        <v>598</v>
      </c>
      <c r="AI66" s="32"/>
      <c r="AJ66" s="33"/>
      <c r="AK66" s="33"/>
      <c r="AL66" s="43"/>
      <c r="AM66" s="44">
        <v>300000</v>
      </c>
      <c r="AN66" s="33"/>
      <c r="AO66" s="45"/>
      <c r="AP66" s="47">
        <f>+AI66+AJ66+AK66+AL66+AM66+AN66+AO66</f>
        <v>300000</v>
      </c>
      <c r="AQ66" s="46">
        <f>+U66-AI66-AJ66-AK66-AL66-AM66-AN66-AO66</f>
        <v>0</v>
      </c>
    </row>
    <row r="67" spans="1:51" ht="60.6" customHeight="1" x14ac:dyDescent="0.25">
      <c r="B67" s="3" t="s">
        <v>599</v>
      </c>
      <c r="C67" s="36" t="s">
        <v>600</v>
      </c>
      <c r="D67" s="3" t="s">
        <v>601</v>
      </c>
      <c r="E67" s="36">
        <v>2024</v>
      </c>
      <c r="F67" s="15" t="s">
        <v>602</v>
      </c>
      <c r="G67" s="39" t="s">
        <v>268</v>
      </c>
      <c r="H67" s="39" t="s">
        <v>268</v>
      </c>
      <c r="I67" s="14" t="s">
        <v>128</v>
      </c>
      <c r="J67" s="14" t="s">
        <v>129</v>
      </c>
      <c r="K67" s="14" t="s">
        <v>592</v>
      </c>
      <c r="L67" s="39" t="s">
        <v>131</v>
      </c>
      <c r="M67" s="14" t="s">
        <v>331</v>
      </c>
      <c r="N67" s="14" t="s">
        <v>489</v>
      </c>
      <c r="O67" s="39" t="s">
        <v>603</v>
      </c>
      <c r="P67" s="39">
        <v>1</v>
      </c>
      <c r="Q67" s="172"/>
      <c r="R67" s="17">
        <v>2500000</v>
      </c>
      <c r="S67" s="172"/>
      <c r="T67" s="172"/>
      <c r="U67" s="173">
        <v>2500000</v>
      </c>
      <c r="V67" s="15"/>
      <c r="W67" s="15"/>
      <c r="X67" s="15"/>
      <c r="Y67" s="39"/>
      <c r="Z67" s="39"/>
      <c r="AA67" s="36"/>
      <c r="AB67" s="36"/>
      <c r="AC67" s="36"/>
      <c r="AD67" s="36"/>
      <c r="AE67" s="36"/>
      <c r="AF67" s="39" t="s">
        <v>604</v>
      </c>
      <c r="AG67" s="7"/>
      <c r="AH67" s="31" t="s">
        <v>605</v>
      </c>
      <c r="AI67" s="32">
        <v>2500000</v>
      </c>
      <c r="AJ67" s="33"/>
      <c r="AK67" s="33"/>
      <c r="AL67" s="43"/>
      <c r="AM67" s="44"/>
      <c r="AN67" s="33"/>
      <c r="AO67" s="45"/>
      <c r="AP67" s="47">
        <f>+AI67+AJ67+AK67+AL67+AM67+AN67+AO67</f>
        <v>2500000</v>
      </c>
      <c r="AQ67" s="46">
        <f>+U67-AI67-AJ67-AK67-AL67-AM67-AN67-AO67</f>
        <v>0</v>
      </c>
    </row>
    <row r="68" spans="1:51" ht="13.2" x14ac:dyDescent="0.25">
      <c r="B68" s="481" t="s">
        <v>606</v>
      </c>
      <c r="C68" s="482"/>
      <c r="D68" s="482"/>
      <c r="E68" s="482"/>
      <c r="F68" s="482"/>
      <c r="G68" s="482"/>
      <c r="H68" s="482"/>
      <c r="I68" s="482"/>
      <c r="J68" s="482"/>
      <c r="K68" s="482"/>
      <c r="L68" s="482"/>
      <c r="M68" s="482"/>
      <c r="N68" s="482"/>
      <c r="O68" s="482"/>
      <c r="P68" s="483"/>
      <c r="Q68" s="181"/>
      <c r="R68" s="182"/>
      <c r="S68" s="182"/>
      <c r="T68" s="182"/>
      <c r="U68" s="183"/>
      <c r="V68" s="184"/>
      <c r="W68" s="184"/>
      <c r="X68" s="184"/>
      <c r="Y68" s="199"/>
      <c r="Z68" s="199"/>
      <c r="AA68" s="199"/>
      <c r="AB68" s="199"/>
      <c r="AC68" s="199"/>
      <c r="AD68" s="199"/>
      <c r="AE68" s="199"/>
      <c r="AF68" s="199"/>
      <c r="AG68" s="198"/>
      <c r="AH68" s="198"/>
      <c r="AI68" s="229"/>
      <c r="AJ68" s="230"/>
      <c r="AK68" s="230"/>
      <c r="AL68" s="230"/>
      <c r="AM68" s="230"/>
      <c r="AN68" s="230"/>
      <c r="AO68" s="232"/>
      <c r="AP68" s="232"/>
      <c r="AQ68" s="232"/>
    </row>
    <row r="69" spans="1:51" s="2" customFormat="1" ht="64.2" customHeight="1" x14ac:dyDescent="0.25">
      <c r="A69" s="11"/>
      <c r="B69" s="3" t="s">
        <v>149</v>
      </c>
      <c r="C69" s="7" t="s">
        <v>607</v>
      </c>
      <c r="D69" s="8"/>
      <c r="E69" s="7">
        <v>2025</v>
      </c>
      <c r="F69" s="8" t="s">
        <v>304</v>
      </c>
      <c r="G69" s="8" t="s">
        <v>268</v>
      </c>
      <c r="H69" s="8" t="s">
        <v>268</v>
      </c>
      <c r="I69" s="9" t="s">
        <v>128</v>
      </c>
      <c r="J69" s="9" t="s">
        <v>129</v>
      </c>
      <c r="K69" s="14" t="s">
        <v>158</v>
      </c>
      <c r="L69" s="18" t="s">
        <v>131</v>
      </c>
      <c r="M69" s="9" t="s">
        <v>270</v>
      </c>
      <c r="N69" s="9" t="s">
        <v>271</v>
      </c>
      <c r="O69" s="8" t="s">
        <v>608</v>
      </c>
      <c r="P69" s="8">
        <v>1</v>
      </c>
      <c r="Q69" s="17"/>
      <c r="R69" s="17"/>
      <c r="S69" s="17">
        <v>1800000</v>
      </c>
      <c r="T69" s="17"/>
      <c r="U69" s="26">
        <v>1800000</v>
      </c>
      <c r="V69" s="3"/>
      <c r="W69" s="3"/>
      <c r="X69" s="3"/>
      <c r="Y69" s="8"/>
      <c r="Z69" s="8"/>
      <c r="AA69" s="36"/>
      <c r="AB69" s="36"/>
      <c r="AC69" s="36"/>
      <c r="AD69" s="36"/>
      <c r="AE69" s="36"/>
      <c r="AF69" s="8" t="s">
        <v>609</v>
      </c>
      <c r="AG69" s="7"/>
      <c r="AH69" s="40" t="s">
        <v>610</v>
      </c>
      <c r="AI69" s="32">
        <v>835000</v>
      </c>
      <c r="AJ69" s="33"/>
      <c r="AK69" s="33"/>
      <c r="AL69" s="43"/>
      <c r="AM69" s="44">
        <v>965000</v>
      </c>
      <c r="AN69" s="33"/>
      <c r="AO69" s="45"/>
      <c r="AP69" s="47">
        <f>+AI69+AJ69+AK69+AL69+AM69+AN69+AO69</f>
        <v>1800000</v>
      </c>
      <c r="AQ69" s="46">
        <f t="shared" ref="AQ69:AQ80" si="9">+U69-AI69-AJ69-AK69-AL69-AM69-AN69-AO69</f>
        <v>0</v>
      </c>
      <c r="AR69" s="56"/>
      <c r="AS69" s="56"/>
      <c r="AT69" s="56"/>
      <c r="AU69" s="56"/>
      <c r="AV69" s="56"/>
      <c r="AW69" s="56"/>
      <c r="AX69" s="56"/>
      <c r="AY69" s="56"/>
    </row>
    <row r="70" spans="1:51" s="2" customFormat="1" ht="72" customHeight="1" x14ac:dyDescent="0.25">
      <c r="A70" s="11"/>
      <c r="B70" s="3" t="s">
        <v>611</v>
      </c>
      <c r="C70" s="7" t="s">
        <v>612</v>
      </c>
      <c r="D70" s="8"/>
      <c r="E70" s="7">
        <v>2025</v>
      </c>
      <c r="F70" s="8" t="s">
        <v>304</v>
      </c>
      <c r="G70" s="8" t="s">
        <v>268</v>
      </c>
      <c r="H70" s="8" t="s">
        <v>268</v>
      </c>
      <c r="I70" s="9" t="s">
        <v>128</v>
      </c>
      <c r="J70" s="9" t="s">
        <v>129</v>
      </c>
      <c r="K70" s="14" t="s">
        <v>146</v>
      </c>
      <c r="L70" s="18" t="s">
        <v>131</v>
      </c>
      <c r="M70" s="9" t="s">
        <v>306</v>
      </c>
      <c r="N70" s="9" t="s">
        <v>271</v>
      </c>
      <c r="O70" s="8" t="s">
        <v>613</v>
      </c>
      <c r="P70" s="8">
        <v>1</v>
      </c>
      <c r="Q70" s="17"/>
      <c r="R70" s="17"/>
      <c r="S70" s="170">
        <v>2777500</v>
      </c>
      <c r="T70" s="17"/>
      <c r="U70" s="26">
        <v>2777500</v>
      </c>
      <c r="V70" s="3"/>
      <c r="W70" s="9"/>
      <c r="X70" s="8"/>
      <c r="Y70" s="8"/>
      <c r="Z70" s="8"/>
      <c r="AA70" s="36"/>
      <c r="AB70" s="36"/>
      <c r="AC70" s="36"/>
      <c r="AD70" s="36"/>
      <c r="AE70" s="36"/>
      <c r="AF70" s="8" t="s">
        <v>609</v>
      </c>
      <c r="AG70" s="7"/>
      <c r="AH70" s="40" t="s">
        <v>614</v>
      </c>
      <c r="AI70" s="32">
        <f>+U70</f>
        <v>2777500</v>
      </c>
      <c r="AJ70" s="31"/>
      <c r="AK70" s="31"/>
      <c r="AL70" s="222"/>
      <c r="AM70" s="223"/>
      <c r="AN70" s="281"/>
      <c r="AO70" s="224"/>
      <c r="AP70" s="47">
        <f>+AI70+AJ70+AK70+AL70+AM70+AN70+AO70</f>
        <v>2777500</v>
      </c>
      <c r="AQ70" s="46">
        <f t="shared" si="9"/>
        <v>0</v>
      </c>
      <c r="AR70" s="56"/>
      <c r="AS70" s="56"/>
      <c r="AT70" s="56"/>
      <c r="AU70" s="56"/>
      <c r="AV70" s="56"/>
      <c r="AW70" s="56"/>
      <c r="AX70" s="56"/>
      <c r="AY70" s="56"/>
    </row>
    <row r="71" spans="1:51" s="2" customFormat="1" ht="63.6" customHeight="1" x14ac:dyDescent="0.25">
      <c r="A71" s="11"/>
      <c r="B71" s="3" t="s">
        <v>138</v>
      </c>
      <c r="C71" s="7" t="s">
        <v>615</v>
      </c>
      <c r="D71" s="8"/>
      <c r="E71" s="7">
        <v>2025</v>
      </c>
      <c r="F71" s="8" t="s">
        <v>304</v>
      </c>
      <c r="G71" s="8" t="s">
        <v>268</v>
      </c>
      <c r="H71" s="8" t="s">
        <v>268</v>
      </c>
      <c r="I71" s="9" t="s">
        <v>128</v>
      </c>
      <c r="J71" s="9" t="s">
        <v>129</v>
      </c>
      <c r="K71" s="9" t="s">
        <v>164</v>
      </c>
      <c r="L71" s="18" t="s">
        <v>131</v>
      </c>
      <c r="M71" s="9" t="s">
        <v>306</v>
      </c>
      <c r="N71" s="9" t="s">
        <v>271</v>
      </c>
      <c r="O71" s="8" t="s">
        <v>616</v>
      </c>
      <c r="P71" s="8">
        <v>2</v>
      </c>
      <c r="Q71" s="17"/>
      <c r="R71" s="17"/>
      <c r="S71" s="17">
        <v>4000000</v>
      </c>
      <c r="T71" s="17"/>
      <c r="U71" s="26">
        <v>4000000</v>
      </c>
      <c r="V71" s="3"/>
      <c r="W71" s="3"/>
      <c r="X71" s="3"/>
      <c r="Y71" s="8"/>
      <c r="Z71" s="8"/>
      <c r="AA71" s="36"/>
      <c r="AB71" s="36"/>
      <c r="AC71" s="36"/>
      <c r="AD71" s="36"/>
      <c r="AE71" s="36"/>
      <c r="AF71" s="8" t="s">
        <v>609</v>
      </c>
      <c r="AG71" s="7"/>
      <c r="AH71" s="40" t="s">
        <v>617</v>
      </c>
      <c r="AI71" s="32">
        <v>3069545.7</v>
      </c>
      <c r="AJ71" s="33"/>
      <c r="AK71" s="33"/>
      <c r="AL71" s="43"/>
      <c r="AM71" s="44">
        <v>930454.3</v>
      </c>
      <c r="AN71" s="33"/>
      <c r="AO71" s="45"/>
      <c r="AP71" s="47">
        <f t="shared" ref="AP71:AP96" si="10">+AI71+AJ71+AK71+AL71+AM71+AN71+AO71</f>
        <v>4000000</v>
      </c>
      <c r="AQ71" s="46">
        <f t="shared" si="9"/>
        <v>-2.3283064365386963E-10</v>
      </c>
      <c r="AR71" s="56"/>
      <c r="AS71" s="56"/>
      <c r="AT71" s="56"/>
      <c r="AU71" s="56"/>
      <c r="AV71" s="56"/>
      <c r="AW71" s="56"/>
      <c r="AX71" s="56"/>
      <c r="AY71" s="56"/>
    </row>
    <row r="72" spans="1:51" s="2" customFormat="1" ht="51" customHeight="1" x14ac:dyDescent="0.25">
      <c r="A72" s="11"/>
      <c r="B72" s="3" t="s">
        <v>618</v>
      </c>
      <c r="C72" s="7" t="s">
        <v>619</v>
      </c>
      <c r="D72" s="8" t="s">
        <v>620</v>
      </c>
      <c r="E72" s="7">
        <v>2025</v>
      </c>
      <c r="F72" s="8" t="s">
        <v>304</v>
      </c>
      <c r="G72" s="8" t="s">
        <v>268</v>
      </c>
      <c r="H72" s="8" t="s">
        <v>268</v>
      </c>
      <c r="I72" s="9" t="s">
        <v>128</v>
      </c>
      <c r="J72" s="9" t="s">
        <v>129</v>
      </c>
      <c r="K72" s="9" t="s">
        <v>621</v>
      </c>
      <c r="L72" s="18" t="s">
        <v>131</v>
      </c>
      <c r="M72" s="9" t="s">
        <v>270</v>
      </c>
      <c r="N72" s="9" t="s">
        <v>271</v>
      </c>
      <c r="O72" s="8" t="s">
        <v>622</v>
      </c>
      <c r="P72" s="8">
        <v>2</v>
      </c>
      <c r="Q72" s="17"/>
      <c r="S72" s="17">
        <v>7000000</v>
      </c>
      <c r="T72" s="17"/>
      <c r="U72" s="169">
        <v>7000000</v>
      </c>
      <c r="V72" s="3"/>
      <c r="W72" s="3"/>
      <c r="X72" s="3"/>
      <c r="Y72" s="8"/>
      <c r="Z72" s="8"/>
      <c r="AA72" s="36"/>
      <c r="AB72" s="36"/>
      <c r="AC72" s="36"/>
      <c r="AD72" s="36"/>
      <c r="AE72" s="36"/>
      <c r="AF72" s="8" t="s">
        <v>623</v>
      </c>
      <c r="AG72" s="7"/>
      <c r="AH72" s="31" t="s">
        <v>624</v>
      </c>
      <c r="AI72" s="32">
        <v>2410000</v>
      </c>
      <c r="AJ72" s="34">
        <v>4590000</v>
      </c>
      <c r="AK72" s="34"/>
      <c r="AL72" s="43"/>
      <c r="AM72" s="44"/>
      <c r="AN72" s="33"/>
      <c r="AO72" s="33"/>
      <c r="AP72" s="47">
        <f t="shared" si="10"/>
        <v>7000000</v>
      </c>
      <c r="AQ72" s="46">
        <f t="shared" si="9"/>
        <v>0</v>
      </c>
      <c r="AR72" s="56"/>
      <c r="AS72" s="56"/>
      <c r="AT72" s="56"/>
      <c r="AU72" s="56"/>
      <c r="AV72" s="56"/>
      <c r="AW72" s="56"/>
      <c r="AX72" s="56"/>
      <c r="AY72" s="56"/>
    </row>
    <row r="73" spans="1:51" s="2" customFormat="1" ht="70.95" customHeight="1" x14ac:dyDescent="0.25">
      <c r="A73" s="11"/>
      <c r="B73" s="3" t="s">
        <v>625</v>
      </c>
      <c r="C73" s="7" t="s">
        <v>626</v>
      </c>
      <c r="D73" s="8"/>
      <c r="E73" s="7">
        <v>2025</v>
      </c>
      <c r="F73" s="8" t="s">
        <v>279</v>
      </c>
      <c r="G73" s="8" t="s">
        <v>268</v>
      </c>
      <c r="H73" s="8" t="s">
        <v>268</v>
      </c>
      <c r="I73" s="9" t="s">
        <v>128</v>
      </c>
      <c r="J73" s="9" t="s">
        <v>129</v>
      </c>
      <c r="K73" s="14" t="s">
        <v>152</v>
      </c>
      <c r="L73" s="8" t="s">
        <v>131</v>
      </c>
      <c r="M73" s="9" t="s">
        <v>270</v>
      </c>
      <c r="N73" s="9" t="s">
        <v>271</v>
      </c>
      <c r="O73" s="8" t="s">
        <v>627</v>
      </c>
      <c r="P73" s="8"/>
      <c r="Q73" s="172"/>
      <c r="R73" s="172"/>
      <c r="S73" s="17">
        <v>885000</v>
      </c>
      <c r="T73" s="17"/>
      <c r="U73" s="169">
        <v>885000</v>
      </c>
      <c r="V73" s="3"/>
      <c r="W73" s="3"/>
      <c r="X73" s="3"/>
      <c r="Y73" s="8"/>
      <c r="Z73" s="8"/>
      <c r="AA73" s="36"/>
      <c r="AB73" s="36"/>
      <c r="AC73" s="36"/>
      <c r="AD73" s="36"/>
      <c r="AE73" s="36"/>
      <c r="AF73" s="8" t="s">
        <v>628</v>
      </c>
      <c r="AG73" s="7"/>
      <c r="AH73" s="31" t="s">
        <v>629</v>
      </c>
      <c r="AI73" s="32">
        <v>885000</v>
      </c>
      <c r="AJ73" s="34"/>
      <c r="AK73" s="34"/>
      <c r="AL73" s="43"/>
      <c r="AM73" s="44"/>
      <c r="AN73" s="33"/>
      <c r="AO73" s="33"/>
      <c r="AP73" s="47">
        <f t="shared" si="10"/>
        <v>885000</v>
      </c>
      <c r="AQ73" s="46">
        <f t="shared" si="9"/>
        <v>0</v>
      </c>
      <c r="AR73" s="56"/>
      <c r="AS73" s="56"/>
      <c r="AT73" s="56"/>
      <c r="AU73" s="56"/>
      <c r="AV73" s="56"/>
      <c r="AW73" s="56"/>
      <c r="AX73" s="56"/>
      <c r="AY73" s="56"/>
    </row>
    <row r="74" spans="1:51" s="2" customFormat="1" ht="30.6" customHeight="1" x14ac:dyDescent="0.25">
      <c r="A74" s="11"/>
      <c r="B74" s="3" t="s">
        <v>630</v>
      </c>
      <c r="C74" s="36" t="s">
        <v>631</v>
      </c>
      <c r="D74" s="39" t="s">
        <v>632</v>
      </c>
      <c r="E74" s="36">
        <v>2025</v>
      </c>
      <c r="F74" s="39" t="s">
        <v>420</v>
      </c>
      <c r="G74" s="39"/>
      <c r="H74" s="39"/>
      <c r="I74" s="14"/>
      <c r="J74" s="14"/>
      <c r="K74" s="14"/>
      <c r="L74" s="39"/>
      <c r="M74" s="14"/>
      <c r="N74" s="14"/>
      <c r="O74" s="39" t="s">
        <v>633</v>
      </c>
      <c r="P74" s="39"/>
      <c r="Q74" s="15"/>
      <c r="R74" s="15"/>
      <c r="S74" s="188">
        <f>915942+410.24</f>
        <v>916352.24</v>
      </c>
      <c r="T74" s="15"/>
      <c r="U74" s="173">
        <f>915942+410.24</f>
        <v>916352.24</v>
      </c>
      <c r="V74" s="15"/>
      <c r="W74" s="15"/>
      <c r="X74" s="15"/>
      <c r="Y74" s="39"/>
      <c r="Z74" s="39"/>
      <c r="AA74" s="36"/>
      <c r="AB74" s="36"/>
      <c r="AC74" s="36"/>
      <c r="AD74" s="36"/>
      <c r="AE74" s="36"/>
      <c r="AF74" s="274" t="s">
        <v>414</v>
      </c>
      <c r="AG74" s="36"/>
      <c r="AH74" s="31" t="s">
        <v>568</v>
      </c>
      <c r="AI74" s="32">
        <f>+S74</f>
        <v>916352.24</v>
      </c>
      <c r="AJ74" s="34"/>
      <c r="AK74" s="34"/>
      <c r="AL74" s="43"/>
      <c r="AM74" s="44"/>
      <c r="AN74" s="33"/>
      <c r="AO74" s="33"/>
      <c r="AP74" s="47">
        <f t="shared" si="10"/>
        <v>916352.24</v>
      </c>
      <c r="AQ74" s="252">
        <f t="shared" si="9"/>
        <v>0</v>
      </c>
      <c r="AR74" s="56"/>
      <c r="AS74" s="56"/>
      <c r="AT74" s="56"/>
      <c r="AU74" s="56"/>
      <c r="AV74" s="56"/>
      <c r="AW74" s="56"/>
      <c r="AX74" s="56"/>
      <c r="AY74" s="56"/>
    </row>
    <row r="75" spans="1:51" s="2" customFormat="1" ht="33" customHeight="1" x14ac:dyDescent="0.25">
      <c r="A75" s="11"/>
      <c r="B75" s="3" t="s">
        <v>634</v>
      </c>
      <c r="C75" s="36" t="s">
        <v>635</v>
      </c>
      <c r="D75" s="39"/>
      <c r="E75" s="36">
        <v>2025</v>
      </c>
      <c r="F75" s="8" t="s">
        <v>368</v>
      </c>
      <c r="G75" s="39"/>
      <c r="H75" s="39"/>
      <c r="I75" s="14"/>
      <c r="J75" s="14"/>
      <c r="K75" s="14"/>
      <c r="L75" s="39"/>
      <c r="M75" s="14"/>
      <c r="N75" s="14"/>
      <c r="O75" s="39" t="s">
        <v>636</v>
      </c>
      <c r="P75" s="39"/>
      <c r="Q75" s="15"/>
      <c r="R75" s="15"/>
      <c r="S75" s="188">
        <v>897802.49</v>
      </c>
      <c r="T75" s="15"/>
      <c r="U75" s="173">
        <v>897802.49</v>
      </c>
      <c r="V75" s="15"/>
      <c r="W75" s="15"/>
      <c r="X75" s="15"/>
      <c r="Y75" s="39"/>
      <c r="Z75" s="39"/>
      <c r="AA75" s="36"/>
      <c r="AB75" s="36"/>
      <c r="AC75" s="36"/>
      <c r="AD75" s="36"/>
      <c r="AE75" s="36"/>
      <c r="AF75" s="274" t="s">
        <v>567</v>
      </c>
      <c r="AG75" s="36"/>
      <c r="AH75" s="31" t="s">
        <v>568</v>
      </c>
      <c r="AI75" s="32">
        <f>+S75</f>
        <v>897802.49</v>
      </c>
      <c r="AJ75" s="34"/>
      <c r="AK75" s="34"/>
      <c r="AL75" s="43"/>
      <c r="AM75" s="44"/>
      <c r="AN75" s="33"/>
      <c r="AO75" s="33"/>
      <c r="AP75" s="47">
        <f t="shared" si="10"/>
        <v>897802.49</v>
      </c>
      <c r="AQ75" s="252">
        <f t="shared" si="9"/>
        <v>0</v>
      </c>
      <c r="AR75" s="56"/>
      <c r="AS75" s="56"/>
      <c r="AT75" s="56"/>
      <c r="AU75" s="56"/>
      <c r="AV75" s="56"/>
      <c r="AW75" s="56"/>
      <c r="AX75" s="56"/>
      <c r="AY75" s="56"/>
    </row>
    <row r="76" spans="1:51" ht="43.95" customHeight="1" x14ac:dyDescent="0.25">
      <c r="B76" s="3" t="s">
        <v>637</v>
      </c>
      <c r="C76" s="36" t="s">
        <v>638</v>
      </c>
      <c r="D76" s="3"/>
      <c r="E76" s="7">
        <v>2025</v>
      </c>
      <c r="F76" s="8" t="s">
        <v>368</v>
      </c>
      <c r="G76" s="8" t="s">
        <v>268</v>
      </c>
      <c r="H76" s="8" t="s">
        <v>268</v>
      </c>
      <c r="I76" s="9" t="s">
        <v>128</v>
      </c>
      <c r="J76" s="9" t="s">
        <v>129</v>
      </c>
      <c r="K76" s="14" t="s">
        <v>152</v>
      </c>
      <c r="L76" s="18" t="s">
        <v>131</v>
      </c>
      <c r="M76" s="9" t="s">
        <v>270</v>
      </c>
      <c r="N76" s="9" t="s">
        <v>271</v>
      </c>
      <c r="O76" s="8" t="s">
        <v>639</v>
      </c>
      <c r="P76" s="8">
        <v>1</v>
      </c>
      <c r="R76" s="10"/>
      <c r="S76" s="17">
        <v>2279492.5699999998</v>
      </c>
      <c r="T76" s="22"/>
      <c r="U76" s="26">
        <v>2279492.5699999998</v>
      </c>
      <c r="V76" s="3"/>
      <c r="W76" s="3"/>
      <c r="X76" s="3"/>
      <c r="Y76" s="8"/>
      <c r="Z76" s="35"/>
      <c r="AA76" s="37"/>
      <c r="AB76" s="37"/>
      <c r="AC76" s="37"/>
      <c r="AD76" s="37"/>
      <c r="AE76" s="37"/>
      <c r="AF76" s="39" t="s">
        <v>371</v>
      </c>
      <c r="AG76" s="37"/>
      <c r="AH76" s="40" t="s">
        <v>450</v>
      </c>
      <c r="AI76" s="32">
        <v>2279492.5699999998</v>
      </c>
      <c r="AJ76" s="34"/>
      <c r="AK76" s="34"/>
      <c r="AL76" s="43"/>
      <c r="AM76" s="44"/>
      <c r="AN76" s="33"/>
      <c r="AO76" s="45"/>
      <c r="AP76" s="47">
        <f t="shared" si="10"/>
        <v>2279492.5699999998</v>
      </c>
      <c r="AQ76" s="46">
        <f t="shared" si="9"/>
        <v>0</v>
      </c>
    </row>
    <row r="77" spans="1:51" s="2" customFormat="1" ht="55.95" customHeight="1" x14ac:dyDescent="0.25">
      <c r="A77" s="11"/>
      <c r="B77" s="3" t="s">
        <v>640</v>
      </c>
      <c r="C77" s="7" t="s">
        <v>641</v>
      </c>
      <c r="D77" s="8"/>
      <c r="E77" s="7">
        <v>2025</v>
      </c>
      <c r="F77" s="8" t="s">
        <v>368</v>
      </c>
      <c r="G77" s="8" t="s">
        <v>268</v>
      </c>
      <c r="H77" s="8" t="s">
        <v>268</v>
      </c>
      <c r="I77" s="9" t="s">
        <v>128</v>
      </c>
      <c r="J77" s="9" t="s">
        <v>129</v>
      </c>
      <c r="K77" s="9" t="s">
        <v>152</v>
      </c>
      <c r="L77" s="18" t="s">
        <v>131</v>
      </c>
      <c r="M77" s="9" t="s">
        <v>270</v>
      </c>
      <c r="N77" s="9" t="s">
        <v>271</v>
      </c>
      <c r="O77" s="8" t="s">
        <v>642</v>
      </c>
      <c r="P77" s="8">
        <v>1</v>
      </c>
      <c r="Q77" s="17"/>
      <c r="R77" s="17"/>
      <c r="S77" s="17">
        <v>1000000</v>
      </c>
      <c r="T77" s="17"/>
      <c r="U77" s="26">
        <v>1000000</v>
      </c>
      <c r="V77" s="3"/>
      <c r="W77" s="3"/>
      <c r="X77" s="3"/>
      <c r="Y77" s="8"/>
      <c r="Z77" s="8"/>
      <c r="AA77" s="36"/>
      <c r="AB77" s="36"/>
      <c r="AC77" s="36"/>
      <c r="AD77" s="36"/>
      <c r="AE77" s="36"/>
      <c r="AF77" s="8" t="s">
        <v>643</v>
      </c>
      <c r="AG77" s="7"/>
      <c r="AH77" s="40" t="s">
        <v>364</v>
      </c>
      <c r="AI77" s="32"/>
      <c r="AJ77" s="33"/>
      <c r="AK77" s="33"/>
      <c r="AL77" s="43">
        <f>+U77</f>
        <v>1000000</v>
      </c>
      <c r="AM77" s="44"/>
      <c r="AN77" s="33"/>
      <c r="AO77" s="45"/>
      <c r="AP77" s="47">
        <f t="shared" si="10"/>
        <v>1000000</v>
      </c>
      <c r="AQ77" s="46">
        <f t="shared" si="9"/>
        <v>0</v>
      </c>
      <c r="AR77" s="56"/>
      <c r="AS77" s="56"/>
      <c r="AT77" s="56"/>
      <c r="AU77" s="56"/>
      <c r="AV77" s="56"/>
      <c r="AW77" s="56"/>
      <c r="AX77" s="56"/>
      <c r="AY77" s="56"/>
    </row>
    <row r="78" spans="1:51" s="2" customFormat="1" ht="41.4" customHeight="1" x14ac:dyDescent="0.25">
      <c r="A78" s="11"/>
      <c r="B78" s="3" t="s">
        <v>644</v>
      </c>
      <c r="C78" s="7" t="s">
        <v>570</v>
      </c>
      <c r="D78" s="8"/>
      <c r="E78" s="7">
        <v>2025</v>
      </c>
      <c r="F78" s="8" t="s">
        <v>360</v>
      </c>
      <c r="G78" s="8" t="s">
        <v>268</v>
      </c>
      <c r="H78" s="8" t="s">
        <v>268</v>
      </c>
      <c r="I78" s="9" t="s">
        <v>128</v>
      </c>
      <c r="J78" s="9" t="s">
        <v>129</v>
      </c>
      <c r="K78" s="9" t="s">
        <v>152</v>
      </c>
      <c r="L78" s="18" t="s">
        <v>131</v>
      </c>
      <c r="M78" s="9" t="s">
        <v>270</v>
      </c>
      <c r="N78" s="9" t="s">
        <v>271</v>
      </c>
      <c r="O78" s="8" t="s">
        <v>645</v>
      </c>
      <c r="P78" s="8">
        <v>1</v>
      </c>
      <c r="Q78" s="17"/>
      <c r="R78" s="17"/>
      <c r="S78" s="17">
        <v>600000</v>
      </c>
      <c r="T78" s="17"/>
      <c r="U78" s="26">
        <v>600000</v>
      </c>
      <c r="V78" s="3"/>
      <c r="W78" s="3"/>
      <c r="X78" s="3"/>
      <c r="Y78" s="8"/>
      <c r="Z78" s="8"/>
      <c r="AA78" s="36"/>
      <c r="AB78" s="36"/>
      <c r="AC78" s="36"/>
      <c r="AD78" s="36"/>
      <c r="AE78" s="36"/>
      <c r="AF78" s="8"/>
      <c r="AG78" s="7"/>
      <c r="AH78" s="40" t="s">
        <v>444</v>
      </c>
      <c r="AI78" s="32">
        <f>+U78</f>
        <v>600000</v>
      </c>
      <c r="AJ78" s="33"/>
      <c r="AK78" s="33"/>
      <c r="AL78" s="43"/>
      <c r="AM78" s="44"/>
      <c r="AN78" s="33"/>
      <c r="AO78" s="45"/>
      <c r="AP78" s="47">
        <f t="shared" si="10"/>
        <v>600000</v>
      </c>
      <c r="AQ78" s="46">
        <f t="shared" si="9"/>
        <v>0</v>
      </c>
      <c r="AR78" s="56"/>
      <c r="AS78" s="56"/>
      <c r="AT78" s="56"/>
      <c r="AU78" s="56"/>
      <c r="AV78" s="56"/>
      <c r="AW78" s="56"/>
      <c r="AX78" s="56"/>
      <c r="AY78" s="56"/>
    </row>
    <row r="79" spans="1:51" s="2" customFormat="1" ht="42.6" customHeight="1" x14ac:dyDescent="0.25">
      <c r="A79" s="11"/>
      <c r="B79" s="3" t="s">
        <v>646</v>
      </c>
      <c r="C79" s="7" t="s">
        <v>647</v>
      </c>
      <c r="D79" s="8"/>
      <c r="E79" s="7">
        <v>2025</v>
      </c>
      <c r="F79" s="8" t="s">
        <v>360</v>
      </c>
      <c r="G79" s="8" t="s">
        <v>268</v>
      </c>
      <c r="H79" s="8" t="s">
        <v>268</v>
      </c>
      <c r="I79" s="9" t="s">
        <v>128</v>
      </c>
      <c r="J79" s="9" t="s">
        <v>129</v>
      </c>
      <c r="K79" s="9" t="s">
        <v>152</v>
      </c>
      <c r="L79" s="18" t="s">
        <v>131</v>
      </c>
      <c r="M79" s="9" t="s">
        <v>452</v>
      </c>
      <c r="N79" s="9" t="s">
        <v>271</v>
      </c>
      <c r="O79" s="8" t="s">
        <v>453</v>
      </c>
      <c r="P79" s="8">
        <v>1</v>
      </c>
      <c r="Q79" s="17"/>
      <c r="R79" s="17"/>
      <c r="S79" s="17">
        <v>400000</v>
      </c>
      <c r="T79" s="17"/>
      <c r="U79" s="26">
        <f>S79</f>
        <v>400000</v>
      </c>
      <c r="V79" s="3"/>
      <c r="W79" s="3"/>
      <c r="X79" s="3"/>
      <c r="Y79" s="8"/>
      <c r="Z79" s="8"/>
      <c r="AA79" s="36"/>
      <c r="AB79" s="36"/>
      <c r="AC79" s="36"/>
      <c r="AD79" s="36"/>
      <c r="AE79" s="36"/>
      <c r="AF79" s="8" t="s">
        <v>648</v>
      </c>
      <c r="AG79" s="7"/>
      <c r="AH79" s="40" t="s">
        <v>454</v>
      </c>
      <c r="AI79" s="32"/>
      <c r="AJ79" s="33"/>
      <c r="AK79" s="33"/>
      <c r="AL79" s="43">
        <f>U79</f>
        <v>400000</v>
      </c>
      <c r="AM79" s="44"/>
      <c r="AN79" s="33"/>
      <c r="AO79" s="45"/>
      <c r="AP79" s="47">
        <f t="shared" si="10"/>
        <v>400000</v>
      </c>
      <c r="AQ79" s="46">
        <f t="shared" si="9"/>
        <v>0</v>
      </c>
      <c r="AR79" s="56"/>
      <c r="AS79" s="56"/>
      <c r="AT79" s="56"/>
      <c r="AU79" s="56"/>
      <c r="AV79" s="56"/>
      <c r="AW79" s="56"/>
      <c r="AX79" s="56"/>
      <c r="AY79" s="56"/>
    </row>
    <row r="80" spans="1:51" s="2" customFormat="1" ht="30.6" customHeight="1" x14ac:dyDescent="0.25">
      <c r="A80" s="11"/>
      <c r="B80" s="3" t="s">
        <v>649</v>
      </c>
      <c r="C80" s="7" t="s">
        <v>650</v>
      </c>
      <c r="D80" s="8"/>
      <c r="E80" s="7">
        <v>2025</v>
      </c>
      <c r="F80" s="8" t="s">
        <v>360</v>
      </c>
      <c r="G80" s="8" t="s">
        <v>268</v>
      </c>
      <c r="H80" s="8" t="s">
        <v>268</v>
      </c>
      <c r="I80" s="9" t="s">
        <v>128</v>
      </c>
      <c r="J80" s="9" t="s">
        <v>129</v>
      </c>
      <c r="K80" s="9" t="s">
        <v>152</v>
      </c>
      <c r="L80" s="18" t="s">
        <v>131</v>
      </c>
      <c r="M80" s="9" t="s">
        <v>452</v>
      </c>
      <c r="N80" s="9" t="s">
        <v>271</v>
      </c>
      <c r="O80" s="8" t="s">
        <v>455</v>
      </c>
      <c r="P80" s="8">
        <v>1</v>
      </c>
      <c r="Q80" s="17"/>
      <c r="R80" s="17"/>
      <c r="S80" s="17">
        <v>200000</v>
      </c>
      <c r="T80" s="17"/>
      <c r="U80" s="26">
        <f>S80</f>
        <v>200000</v>
      </c>
      <c r="V80" s="3"/>
      <c r="W80" s="3"/>
      <c r="X80" s="3"/>
      <c r="Y80" s="8"/>
      <c r="Z80" s="8"/>
      <c r="AA80" s="36"/>
      <c r="AB80" s="36"/>
      <c r="AC80" s="36"/>
      <c r="AD80" s="36"/>
      <c r="AE80" s="36"/>
      <c r="AF80" s="8"/>
      <c r="AG80" s="7"/>
      <c r="AH80" s="40" t="s">
        <v>456</v>
      </c>
      <c r="AI80" s="32"/>
      <c r="AJ80" s="33"/>
      <c r="AK80" s="33"/>
      <c r="AL80" s="43">
        <f>U80</f>
        <v>200000</v>
      </c>
      <c r="AM80" s="44"/>
      <c r="AN80" s="33"/>
      <c r="AO80" s="45"/>
      <c r="AP80" s="47">
        <f t="shared" si="10"/>
        <v>200000</v>
      </c>
      <c r="AQ80" s="46">
        <f t="shared" si="9"/>
        <v>0</v>
      </c>
      <c r="AR80" s="56"/>
      <c r="AS80" s="56"/>
      <c r="AT80" s="56"/>
      <c r="AU80" s="56"/>
      <c r="AV80" s="56"/>
      <c r="AW80" s="56"/>
      <c r="AX80" s="56"/>
      <c r="AY80" s="56"/>
    </row>
    <row r="81" spans="1:51" ht="13.2" customHeight="1" x14ac:dyDescent="0.25">
      <c r="B81" s="478" t="s">
        <v>651</v>
      </c>
      <c r="C81" s="479"/>
      <c r="D81" s="479"/>
      <c r="E81" s="479"/>
      <c r="F81" s="479"/>
      <c r="G81" s="479"/>
      <c r="H81" s="479"/>
      <c r="I81" s="479"/>
      <c r="J81" s="479"/>
      <c r="K81" s="479"/>
      <c r="L81" s="479"/>
      <c r="M81" s="479"/>
      <c r="N81" s="479"/>
      <c r="O81" s="479"/>
      <c r="P81" s="480"/>
      <c r="Q81" s="177"/>
      <c r="R81" s="178"/>
      <c r="S81" s="178"/>
      <c r="T81" s="178"/>
      <c r="U81" s="266"/>
      <c r="V81" s="180"/>
      <c r="W81" s="180"/>
      <c r="X81" s="180"/>
      <c r="Y81" s="204"/>
      <c r="Z81" s="204"/>
      <c r="AA81" s="204"/>
      <c r="AB81" s="204"/>
      <c r="AC81" s="204"/>
      <c r="AD81" s="204"/>
      <c r="AE81" s="204"/>
      <c r="AF81" s="204"/>
      <c r="AG81" s="212"/>
      <c r="AH81" s="282"/>
      <c r="AI81" s="236"/>
      <c r="AJ81" s="237"/>
      <c r="AK81" s="237"/>
      <c r="AL81" s="237"/>
      <c r="AM81" s="237"/>
      <c r="AN81" s="237"/>
      <c r="AO81" s="177"/>
      <c r="AP81" s="177"/>
      <c r="AQ81" s="177"/>
    </row>
    <row r="82" spans="1:51" ht="42" customHeight="1" x14ac:dyDescent="0.25">
      <c r="B82" s="3" t="s">
        <v>652</v>
      </c>
      <c r="C82" s="150" t="s">
        <v>653</v>
      </c>
      <c r="D82" s="15" t="s">
        <v>654</v>
      </c>
      <c r="E82" s="36">
        <v>2025</v>
      </c>
      <c r="F82" s="15" t="s">
        <v>503</v>
      </c>
      <c r="G82" s="5" t="s">
        <v>268</v>
      </c>
      <c r="H82" s="5" t="s">
        <v>268</v>
      </c>
      <c r="I82" s="6" t="s">
        <v>128</v>
      </c>
      <c r="J82" s="6" t="s">
        <v>129</v>
      </c>
      <c r="K82" s="14" t="s">
        <v>155</v>
      </c>
      <c r="L82" s="18" t="s">
        <v>131</v>
      </c>
      <c r="M82" s="14" t="s">
        <v>655</v>
      </c>
      <c r="N82" s="6" t="s">
        <v>489</v>
      </c>
      <c r="O82" s="39" t="s">
        <v>656</v>
      </c>
      <c r="P82" s="5">
        <v>1</v>
      </c>
      <c r="Q82" s="10"/>
      <c r="R82" s="10"/>
      <c r="S82" s="10">
        <v>1000000</v>
      </c>
      <c r="T82" s="10"/>
      <c r="U82" s="173">
        <f>S82</f>
        <v>1000000</v>
      </c>
      <c r="V82" s="4"/>
      <c r="W82" s="4"/>
      <c r="X82" s="4"/>
      <c r="Y82" s="5"/>
      <c r="Z82" s="5"/>
      <c r="AA82" s="36"/>
      <c r="AB82" s="36"/>
      <c r="AC82" s="36"/>
      <c r="AD82" s="36"/>
      <c r="AE82" s="36"/>
      <c r="AF82" s="5" t="s">
        <v>657</v>
      </c>
      <c r="AG82" s="7"/>
      <c r="AH82" s="33" t="s">
        <v>658</v>
      </c>
      <c r="AI82" s="32">
        <f t="shared" ref="AI82:AI96" si="11">+U82</f>
        <v>1000000</v>
      </c>
      <c r="AJ82" s="33"/>
      <c r="AK82" s="33"/>
      <c r="AL82" s="43"/>
      <c r="AM82" s="44"/>
      <c r="AN82" s="33"/>
      <c r="AO82" s="45"/>
      <c r="AP82" s="47">
        <f t="shared" si="10"/>
        <v>1000000</v>
      </c>
      <c r="AQ82" s="46">
        <f t="shared" ref="AQ82:AQ97" si="12">+U82-AI82-AJ82-AK82-AL82-AM82-AN82-AO82</f>
        <v>0</v>
      </c>
    </row>
    <row r="83" spans="1:51" ht="52.8" x14ac:dyDescent="0.25">
      <c r="B83" s="3" t="s">
        <v>659</v>
      </c>
      <c r="C83" s="36" t="s">
        <v>660</v>
      </c>
      <c r="D83" s="15" t="s">
        <v>661</v>
      </c>
      <c r="E83" s="36">
        <v>2025</v>
      </c>
      <c r="F83" s="15" t="s">
        <v>662</v>
      </c>
      <c r="G83" s="5" t="s">
        <v>268</v>
      </c>
      <c r="H83" s="5" t="s">
        <v>268</v>
      </c>
      <c r="I83" s="6" t="s">
        <v>128</v>
      </c>
      <c r="J83" s="6" t="s">
        <v>129</v>
      </c>
      <c r="K83" s="14" t="s">
        <v>152</v>
      </c>
      <c r="L83" s="18" t="s">
        <v>131</v>
      </c>
      <c r="M83" s="14" t="s">
        <v>663</v>
      </c>
      <c r="N83" s="6" t="s">
        <v>489</v>
      </c>
      <c r="O83" s="39" t="s">
        <v>664</v>
      </c>
      <c r="P83" s="5">
        <v>1</v>
      </c>
      <c r="Q83" s="10"/>
      <c r="R83" s="10"/>
      <c r="S83" s="10">
        <v>600000</v>
      </c>
      <c r="T83" s="10"/>
      <c r="U83" s="173">
        <f>S83</f>
        <v>600000</v>
      </c>
      <c r="V83" s="4"/>
      <c r="W83" s="4"/>
      <c r="X83" s="4"/>
      <c r="Y83" s="5"/>
      <c r="Z83" s="5"/>
      <c r="AA83" s="36"/>
      <c r="AB83" s="36"/>
      <c r="AC83" s="36"/>
      <c r="AD83" s="36"/>
      <c r="AE83" s="36"/>
      <c r="AF83" s="5" t="s">
        <v>657</v>
      </c>
      <c r="AG83" s="7"/>
      <c r="AH83" s="33" t="s">
        <v>665</v>
      </c>
      <c r="AI83" s="32">
        <f t="shared" si="11"/>
        <v>600000</v>
      </c>
      <c r="AJ83" s="33"/>
      <c r="AK83" s="33"/>
      <c r="AL83" s="43"/>
      <c r="AM83" s="44"/>
      <c r="AN83" s="33"/>
      <c r="AO83" s="45"/>
      <c r="AP83" s="47">
        <f t="shared" si="10"/>
        <v>600000</v>
      </c>
      <c r="AQ83" s="46">
        <f t="shared" si="12"/>
        <v>0</v>
      </c>
    </row>
    <row r="84" spans="1:51" ht="39.6" x14ac:dyDescent="0.25">
      <c r="B84" s="3" t="s">
        <v>666</v>
      </c>
      <c r="C84" s="36" t="s">
        <v>667</v>
      </c>
      <c r="D84" s="15" t="s">
        <v>668</v>
      </c>
      <c r="E84" s="36">
        <v>2025</v>
      </c>
      <c r="F84" s="15" t="s">
        <v>591</v>
      </c>
      <c r="G84" s="5" t="s">
        <v>268</v>
      </c>
      <c r="H84" s="5" t="s">
        <v>268</v>
      </c>
      <c r="I84" s="6" t="s">
        <v>128</v>
      </c>
      <c r="J84" s="6" t="s">
        <v>129</v>
      </c>
      <c r="K84" s="14" t="s">
        <v>192</v>
      </c>
      <c r="L84" s="18" t="s">
        <v>131</v>
      </c>
      <c r="M84" s="6" t="s">
        <v>270</v>
      </c>
      <c r="N84" s="6" t="s">
        <v>489</v>
      </c>
      <c r="O84" s="39" t="s">
        <v>669</v>
      </c>
      <c r="P84" s="5">
        <v>1</v>
      </c>
      <c r="Q84" s="10"/>
      <c r="R84" s="10"/>
      <c r="S84" s="10">
        <v>200000</v>
      </c>
      <c r="T84" s="10"/>
      <c r="U84" s="173">
        <f>S84</f>
        <v>200000</v>
      </c>
      <c r="V84" s="4"/>
      <c r="W84" s="4"/>
      <c r="X84" s="4"/>
      <c r="Y84" s="5"/>
      <c r="Z84" s="5"/>
      <c r="AA84" s="36"/>
      <c r="AB84" s="36"/>
      <c r="AC84" s="36"/>
      <c r="AD84" s="36"/>
      <c r="AE84" s="36"/>
      <c r="AF84" s="5" t="s">
        <v>657</v>
      </c>
      <c r="AG84" s="7"/>
      <c r="AH84" s="33" t="s">
        <v>670</v>
      </c>
      <c r="AI84" s="32">
        <f t="shared" si="11"/>
        <v>200000</v>
      </c>
      <c r="AJ84" s="33"/>
      <c r="AK84" s="33"/>
      <c r="AL84" s="43"/>
      <c r="AM84" s="44"/>
      <c r="AN84" s="33"/>
      <c r="AO84" s="45"/>
      <c r="AP84" s="47">
        <f t="shared" si="10"/>
        <v>200000</v>
      </c>
      <c r="AQ84" s="46">
        <f t="shared" si="12"/>
        <v>0</v>
      </c>
    </row>
    <row r="85" spans="1:51" s="2" customFormat="1" ht="56.4" customHeight="1" x14ac:dyDescent="0.25">
      <c r="A85" s="11"/>
      <c r="B85" s="3" t="s">
        <v>671</v>
      </c>
      <c r="C85" s="36" t="s">
        <v>672</v>
      </c>
      <c r="D85" s="15" t="s">
        <v>673</v>
      </c>
      <c r="E85" s="36">
        <v>2025</v>
      </c>
      <c r="F85" s="39" t="s">
        <v>674</v>
      </c>
      <c r="G85" s="39" t="s">
        <v>268</v>
      </c>
      <c r="H85" s="39" t="s">
        <v>268</v>
      </c>
      <c r="I85" s="14" t="s">
        <v>128</v>
      </c>
      <c r="J85" s="14" t="s">
        <v>129</v>
      </c>
      <c r="K85" s="14" t="s">
        <v>152</v>
      </c>
      <c r="L85" s="19" t="s">
        <v>131</v>
      </c>
      <c r="M85" s="14" t="s">
        <v>331</v>
      </c>
      <c r="N85" s="14" t="s">
        <v>489</v>
      </c>
      <c r="O85" s="39" t="s">
        <v>675</v>
      </c>
      <c r="P85" s="39">
        <v>1</v>
      </c>
      <c r="Q85" s="172"/>
      <c r="R85" s="172"/>
      <c r="S85" s="172">
        <v>8000000</v>
      </c>
      <c r="T85" s="174"/>
      <c r="U85" s="173">
        <f t="shared" ref="U85:U96" si="13">S85</f>
        <v>8000000</v>
      </c>
      <c r="V85" s="15"/>
      <c r="W85" s="15"/>
      <c r="X85" s="15"/>
      <c r="Y85" s="39"/>
      <c r="Z85" s="39"/>
      <c r="AA85" s="36"/>
      <c r="AB85" s="36"/>
      <c r="AC85" s="36"/>
      <c r="AD85" s="36"/>
      <c r="AE85" s="36"/>
      <c r="AF85" s="5" t="s">
        <v>657</v>
      </c>
      <c r="AG85" s="36"/>
      <c r="AH85" s="33" t="s">
        <v>676</v>
      </c>
      <c r="AI85" s="32">
        <f t="shared" si="11"/>
        <v>8000000</v>
      </c>
      <c r="AJ85" s="33"/>
      <c r="AK85" s="33"/>
      <c r="AL85" s="43"/>
      <c r="AM85" s="44"/>
      <c r="AN85" s="33"/>
      <c r="AO85" s="45"/>
      <c r="AP85" s="47">
        <f t="shared" si="10"/>
        <v>8000000</v>
      </c>
      <c r="AQ85" s="252">
        <f t="shared" si="12"/>
        <v>0</v>
      </c>
      <c r="AR85" s="56"/>
      <c r="AS85" s="56"/>
      <c r="AT85" s="56"/>
      <c r="AU85" s="56"/>
      <c r="AV85" s="56"/>
      <c r="AW85" s="56"/>
      <c r="AX85" s="56"/>
      <c r="AY85" s="56"/>
    </row>
    <row r="86" spans="1:51" ht="42.6" customHeight="1" x14ac:dyDescent="0.25">
      <c r="B86" s="3" t="s">
        <v>677</v>
      </c>
      <c r="C86" s="36" t="s">
        <v>678</v>
      </c>
      <c r="D86" s="3" t="s">
        <v>679</v>
      </c>
      <c r="E86" s="36">
        <v>2025</v>
      </c>
      <c r="F86" s="15" t="s">
        <v>503</v>
      </c>
      <c r="G86" s="39" t="s">
        <v>268</v>
      </c>
      <c r="H86" s="39" t="s">
        <v>268</v>
      </c>
      <c r="I86" s="14" t="s">
        <v>128</v>
      </c>
      <c r="J86" s="14" t="s">
        <v>129</v>
      </c>
      <c r="K86" s="14" t="s">
        <v>269</v>
      </c>
      <c r="L86" s="19" t="s">
        <v>131</v>
      </c>
      <c r="M86" s="14" t="s">
        <v>331</v>
      </c>
      <c r="N86" s="14" t="s">
        <v>489</v>
      </c>
      <c r="O86" s="39" t="s">
        <v>680</v>
      </c>
      <c r="P86" s="39">
        <v>1</v>
      </c>
      <c r="Q86" s="172"/>
      <c r="R86" s="10"/>
      <c r="S86" s="17">
        <v>525000</v>
      </c>
      <c r="T86" s="172"/>
      <c r="U86" s="173">
        <f t="shared" si="13"/>
        <v>525000</v>
      </c>
      <c r="V86" s="15"/>
      <c r="W86" s="15"/>
      <c r="X86" s="15"/>
      <c r="Y86" s="39"/>
      <c r="Z86" s="39"/>
      <c r="AA86" s="39"/>
      <c r="AB86" s="39"/>
      <c r="AC86" s="39"/>
      <c r="AD86" s="39"/>
      <c r="AE86" s="39"/>
      <c r="AF86" s="5" t="s">
        <v>657</v>
      </c>
      <c r="AG86" s="5"/>
      <c r="AH86" s="283" t="s">
        <v>681</v>
      </c>
      <c r="AI86" s="32">
        <f t="shared" si="11"/>
        <v>525000</v>
      </c>
      <c r="AJ86" s="33"/>
      <c r="AK86" s="33"/>
      <c r="AL86" s="43"/>
      <c r="AM86" s="44"/>
      <c r="AN86" s="33"/>
      <c r="AO86" s="45"/>
      <c r="AP86" s="47">
        <f t="shared" si="10"/>
        <v>525000</v>
      </c>
      <c r="AQ86" s="46">
        <f t="shared" si="12"/>
        <v>0</v>
      </c>
    </row>
    <row r="87" spans="1:51" s="2" customFormat="1" ht="39.6" x14ac:dyDescent="0.25">
      <c r="A87" s="11"/>
      <c r="B87" s="3" t="s">
        <v>682</v>
      </c>
      <c r="C87" s="36" t="s">
        <v>683</v>
      </c>
      <c r="D87" s="15" t="s">
        <v>684</v>
      </c>
      <c r="E87" s="36">
        <v>2025</v>
      </c>
      <c r="F87" s="39" t="s">
        <v>496</v>
      </c>
      <c r="G87" s="39" t="s">
        <v>268</v>
      </c>
      <c r="H87" s="39" t="s">
        <v>268</v>
      </c>
      <c r="I87" s="14" t="s">
        <v>128</v>
      </c>
      <c r="J87" s="14" t="s">
        <v>129</v>
      </c>
      <c r="K87" s="14" t="s">
        <v>152</v>
      </c>
      <c r="L87" s="19" t="s">
        <v>131</v>
      </c>
      <c r="M87" s="14" t="s">
        <v>331</v>
      </c>
      <c r="N87" s="14" t="s">
        <v>489</v>
      </c>
      <c r="O87" s="39" t="s">
        <v>685</v>
      </c>
      <c r="P87" s="39">
        <v>1</v>
      </c>
      <c r="Q87" s="172"/>
      <c r="R87" s="172"/>
      <c r="S87" s="172">
        <v>1500000</v>
      </c>
      <c r="T87" s="174"/>
      <c r="U87" s="173">
        <f t="shared" si="13"/>
        <v>1500000</v>
      </c>
      <c r="V87" s="15"/>
      <c r="W87" s="15"/>
      <c r="X87" s="15"/>
      <c r="Y87" s="39"/>
      <c r="Z87" s="39"/>
      <c r="AA87" s="39"/>
      <c r="AB87" s="39"/>
      <c r="AC87" s="39"/>
      <c r="AD87" s="39"/>
      <c r="AE87" s="39"/>
      <c r="AF87" s="5" t="s">
        <v>657</v>
      </c>
      <c r="AG87" s="39"/>
      <c r="AH87" s="33" t="s">
        <v>686</v>
      </c>
      <c r="AI87" s="32">
        <f t="shared" si="11"/>
        <v>1500000</v>
      </c>
      <c r="AJ87" s="33"/>
      <c r="AK87" s="33"/>
      <c r="AL87" s="43"/>
      <c r="AM87" s="44"/>
      <c r="AN87" s="33"/>
      <c r="AO87" s="45"/>
      <c r="AP87" s="47">
        <f t="shared" si="10"/>
        <v>1500000</v>
      </c>
      <c r="AQ87" s="252">
        <f t="shared" si="12"/>
        <v>0</v>
      </c>
      <c r="AR87" s="56"/>
      <c r="AS87" s="56"/>
      <c r="AT87" s="56"/>
      <c r="AU87" s="56"/>
      <c r="AV87" s="56"/>
      <c r="AW87" s="56"/>
      <c r="AX87" s="56"/>
      <c r="AY87" s="56"/>
    </row>
    <row r="88" spans="1:51" s="2" customFormat="1" ht="42" customHeight="1" x14ac:dyDescent="0.25">
      <c r="A88" s="11"/>
      <c r="B88" s="3" t="s">
        <v>687</v>
      </c>
      <c r="C88" s="36" t="s">
        <v>688</v>
      </c>
      <c r="D88" s="15" t="s">
        <v>689</v>
      </c>
      <c r="E88" s="36">
        <v>2025</v>
      </c>
      <c r="F88" s="39" t="s">
        <v>517</v>
      </c>
      <c r="G88" s="39" t="s">
        <v>268</v>
      </c>
      <c r="H88" s="39" t="s">
        <v>268</v>
      </c>
      <c r="I88" s="14" t="s">
        <v>128</v>
      </c>
      <c r="J88" s="14" t="s">
        <v>129</v>
      </c>
      <c r="K88" s="14" t="s">
        <v>518</v>
      </c>
      <c r="L88" s="19" t="s">
        <v>131</v>
      </c>
      <c r="M88" s="14" t="s">
        <v>331</v>
      </c>
      <c r="N88" s="14" t="s">
        <v>489</v>
      </c>
      <c r="O88" s="39" t="s">
        <v>690</v>
      </c>
      <c r="P88" s="39">
        <v>1</v>
      </c>
      <c r="Q88" s="172"/>
      <c r="R88" s="172"/>
      <c r="S88" s="172">
        <v>6000000</v>
      </c>
      <c r="T88" s="174"/>
      <c r="U88" s="173">
        <f t="shared" si="13"/>
        <v>6000000</v>
      </c>
      <c r="V88" s="15"/>
      <c r="W88" s="15"/>
      <c r="X88" s="15"/>
      <c r="Y88" s="39"/>
      <c r="Z88" s="39"/>
      <c r="AA88" s="39"/>
      <c r="AB88" s="39"/>
      <c r="AC88" s="39"/>
      <c r="AD88" s="39"/>
      <c r="AE88" s="39"/>
      <c r="AF88" s="5" t="s">
        <v>691</v>
      </c>
      <c r="AG88" s="39"/>
      <c r="AH88" s="33" t="s">
        <v>692</v>
      </c>
      <c r="AI88" s="32">
        <f t="shared" si="11"/>
        <v>6000000</v>
      </c>
      <c r="AJ88" s="33"/>
      <c r="AK88" s="33"/>
      <c r="AL88" s="43"/>
      <c r="AM88" s="44"/>
      <c r="AN88" s="33"/>
      <c r="AO88" s="45"/>
      <c r="AP88" s="47">
        <f t="shared" si="10"/>
        <v>6000000</v>
      </c>
      <c r="AQ88" s="252">
        <f t="shared" si="12"/>
        <v>0</v>
      </c>
      <c r="AR88" s="56"/>
      <c r="AS88" s="56"/>
      <c r="AT88" s="56"/>
      <c r="AU88" s="56"/>
      <c r="AV88" s="56"/>
      <c r="AW88" s="56"/>
      <c r="AX88" s="56"/>
      <c r="AY88" s="56"/>
    </row>
    <row r="89" spans="1:51" s="2" customFormat="1" ht="42.6" customHeight="1" x14ac:dyDescent="0.25">
      <c r="A89" s="11"/>
      <c r="B89" s="3" t="s">
        <v>693</v>
      </c>
      <c r="C89" s="36" t="s">
        <v>694</v>
      </c>
      <c r="D89" s="15" t="s">
        <v>695</v>
      </c>
      <c r="E89" s="36">
        <v>2025</v>
      </c>
      <c r="F89" s="39" t="s">
        <v>527</v>
      </c>
      <c r="G89" s="39" t="s">
        <v>268</v>
      </c>
      <c r="H89" s="39" t="s">
        <v>268</v>
      </c>
      <c r="I89" s="14" t="s">
        <v>128</v>
      </c>
      <c r="J89" s="14" t="s">
        <v>129</v>
      </c>
      <c r="K89" s="14" t="s">
        <v>152</v>
      </c>
      <c r="L89" s="19" t="s">
        <v>131</v>
      </c>
      <c r="M89" s="14" t="s">
        <v>331</v>
      </c>
      <c r="N89" s="14" t="s">
        <v>489</v>
      </c>
      <c r="O89" s="39" t="s">
        <v>696</v>
      </c>
      <c r="P89" s="39">
        <v>1</v>
      </c>
      <c r="Q89" s="172"/>
      <c r="R89" s="172"/>
      <c r="S89" s="172">
        <v>4500000</v>
      </c>
      <c r="T89" s="174"/>
      <c r="U89" s="173">
        <f t="shared" si="13"/>
        <v>4500000</v>
      </c>
      <c r="V89" s="15"/>
      <c r="W89" s="15"/>
      <c r="X89" s="15"/>
      <c r="Y89" s="39"/>
      <c r="Z89" s="39"/>
      <c r="AA89" s="39"/>
      <c r="AB89" s="39"/>
      <c r="AC89" s="39"/>
      <c r="AD89" s="39"/>
      <c r="AE89" s="39"/>
      <c r="AF89" s="5" t="s">
        <v>697</v>
      </c>
      <c r="AG89" s="39"/>
      <c r="AH89" s="33" t="s">
        <v>698</v>
      </c>
      <c r="AI89" s="32">
        <f t="shared" si="11"/>
        <v>4500000</v>
      </c>
      <c r="AJ89" s="33"/>
      <c r="AK89" s="33"/>
      <c r="AL89" s="43"/>
      <c r="AM89" s="44"/>
      <c r="AN89" s="33"/>
      <c r="AO89" s="45"/>
      <c r="AP89" s="47">
        <f t="shared" si="10"/>
        <v>4500000</v>
      </c>
      <c r="AQ89" s="252">
        <f t="shared" si="12"/>
        <v>0</v>
      </c>
      <c r="AR89" s="56"/>
      <c r="AS89" s="56"/>
      <c r="AT89" s="56"/>
      <c r="AU89" s="56"/>
      <c r="AV89" s="56"/>
      <c r="AW89" s="56"/>
      <c r="AX89" s="56"/>
      <c r="AY89" s="56"/>
    </row>
    <row r="90" spans="1:51" s="2" customFormat="1" ht="42.6" customHeight="1" x14ac:dyDescent="0.25">
      <c r="A90" s="11"/>
      <c r="B90" s="3" t="s">
        <v>699</v>
      </c>
      <c r="C90" s="36" t="s">
        <v>700</v>
      </c>
      <c r="D90" s="15" t="s">
        <v>701</v>
      </c>
      <c r="E90" s="36">
        <v>2025</v>
      </c>
      <c r="F90" s="39" t="s">
        <v>527</v>
      </c>
      <c r="G90" s="39" t="s">
        <v>268</v>
      </c>
      <c r="H90" s="39" t="s">
        <v>268</v>
      </c>
      <c r="I90" s="14" t="s">
        <v>128</v>
      </c>
      <c r="J90" s="14" t="s">
        <v>129</v>
      </c>
      <c r="K90" s="14" t="s">
        <v>314</v>
      </c>
      <c r="L90" s="19" t="s">
        <v>131</v>
      </c>
      <c r="M90" s="14" t="s">
        <v>331</v>
      </c>
      <c r="N90" s="14" t="s">
        <v>489</v>
      </c>
      <c r="O90" s="39" t="s">
        <v>702</v>
      </c>
      <c r="P90" s="39">
        <v>1</v>
      </c>
      <c r="Q90" s="172"/>
      <c r="R90" s="172"/>
      <c r="S90" s="172">
        <v>3000000</v>
      </c>
      <c r="T90" s="174"/>
      <c r="U90" s="173">
        <f t="shared" si="13"/>
        <v>3000000</v>
      </c>
      <c r="V90" s="15"/>
      <c r="W90" s="15"/>
      <c r="X90" s="15"/>
      <c r="Y90" s="39"/>
      <c r="Z90" s="39"/>
      <c r="AA90" s="39"/>
      <c r="AB90" s="39"/>
      <c r="AC90" s="39"/>
      <c r="AD90" s="39"/>
      <c r="AE90" s="39"/>
      <c r="AF90" s="5" t="s">
        <v>657</v>
      </c>
      <c r="AG90" s="39"/>
      <c r="AH90" s="33" t="s">
        <v>703</v>
      </c>
      <c r="AI90" s="32">
        <f t="shared" si="11"/>
        <v>3000000</v>
      </c>
      <c r="AJ90" s="33"/>
      <c r="AK90" s="33"/>
      <c r="AL90" s="43"/>
      <c r="AM90" s="44"/>
      <c r="AN90" s="33"/>
      <c r="AO90" s="45"/>
      <c r="AP90" s="47">
        <f t="shared" si="10"/>
        <v>3000000</v>
      </c>
      <c r="AQ90" s="252">
        <f t="shared" si="12"/>
        <v>0</v>
      </c>
      <c r="AR90" s="56"/>
      <c r="AS90" s="56"/>
      <c r="AT90" s="56"/>
      <c r="AU90" s="56"/>
      <c r="AV90" s="56"/>
      <c r="AW90" s="56"/>
      <c r="AX90" s="56"/>
      <c r="AY90" s="56"/>
    </row>
    <row r="91" spans="1:51" s="2" customFormat="1" ht="39.6" x14ac:dyDescent="0.25">
      <c r="A91" s="11"/>
      <c r="B91" s="3" t="s">
        <v>704</v>
      </c>
      <c r="C91" s="36" t="s">
        <v>705</v>
      </c>
      <c r="D91" s="15" t="s">
        <v>706</v>
      </c>
      <c r="E91" s="36">
        <v>2025</v>
      </c>
      <c r="F91" s="39" t="s">
        <v>503</v>
      </c>
      <c r="G91" s="39" t="s">
        <v>268</v>
      </c>
      <c r="H91" s="39" t="s">
        <v>268</v>
      </c>
      <c r="I91" s="14" t="s">
        <v>128</v>
      </c>
      <c r="J91" s="14" t="s">
        <v>129</v>
      </c>
      <c r="K91" s="14" t="s">
        <v>152</v>
      </c>
      <c r="L91" s="19" t="s">
        <v>131</v>
      </c>
      <c r="M91" s="14" t="s">
        <v>331</v>
      </c>
      <c r="N91" s="14" t="s">
        <v>489</v>
      </c>
      <c r="O91" s="39" t="s">
        <v>707</v>
      </c>
      <c r="P91" s="39">
        <v>1</v>
      </c>
      <c r="Q91" s="172"/>
      <c r="R91" s="172"/>
      <c r="S91" s="172">
        <v>2350000</v>
      </c>
      <c r="T91" s="174"/>
      <c r="U91" s="173">
        <f t="shared" si="13"/>
        <v>2350000</v>
      </c>
      <c r="V91" s="15"/>
      <c r="W91" s="15"/>
      <c r="X91" s="15"/>
      <c r="Y91" s="39"/>
      <c r="Z91" s="39"/>
      <c r="AA91" s="39"/>
      <c r="AB91" s="39"/>
      <c r="AC91" s="39"/>
      <c r="AD91" s="39"/>
      <c r="AE91" s="39"/>
      <c r="AF91" s="5" t="s">
        <v>657</v>
      </c>
      <c r="AG91" s="39"/>
      <c r="AH91" s="33" t="s">
        <v>708</v>
      </c>
      <c r="AI91" s="32">
        <f t="shared" si="11"/>
        <v>2350000</v>
      </c>
      <c r="AJ91" s="33"/>
      <c r="AK91" s="33"/>
      <c r="AL91" s="43"/>
      <c r="AM91" s="44"/>
      <c r="AN91" s="33"/>
      <c r="AO91" s="45"/>
      <c r="AP91" s="47">
        <f t="shared" si="10"/>
        <v>2350000</v>
      </c>
      <c r="AQ91" s="252">
        <f t="shared" si="12"/>
        <v>0</v>
      </c>
      <c r="AR91" s="56"/>
      <c r="AS91" s="56"/>
      <c r="AT91" s="56"/>
      <c r="AU91" s="56"/>
      <c r="AV91" s="56"/>
      <c r="AW91" s="56"/>
      <c r="AX91" s="56"/>
      <c r="AY91" s="56"/>
    </row>
    <row r="92" spans="1:51" s="2" customFormat="1" ht="39.6" x14ac:dyDescent="0.25">
      <c r="A92" s="11"/>
      <c r="B92" s="3" t="s">
        <v>709</v>
      </c>
      <c r="C92" s="36" t="s">
        <v>710</v>
      </c>
      <c r="D92" s="15" t="s">
        <v>711</v>
      </c>
      <c r="E92" s="36">
        <v>2025</v>
      </c>
      <c r="F92" s="39" t="s">
        <v>503</v>
      </c>
      <c r="G92" s="39" t="s">
        <v>268</v>
      </c>
      <c r="H92" s="39" t="s">
        <v>268</v>
      </c>
      <c r="I92" s="14" t="s">
        <v>128</v>
      </c>
      <c r="J92" s="14" t="s">
        <v>129</v>
      </c>
      <c r="K92" s="14" t="s">
        <v>152</v>
      </c>
      <c r="L92" s="19" t="s">
        <v>131</v>
      </c>
      <c r="M92" s="14" t="s">
        <v>331</v>
      </c>
      <c r="N92" s="14" t="s">
        <v>489</v>
      </c>
      <c r="O92" s="39" t="s">
        <v>712</v>
      </c>
      <c r="P92" s="39">
        <v>1</v>
      </c>
      <c r="Q92" s="172"/>
      <c r="R92" s="172"/>
      <c r="S92" s="172">
        <v>2200000</v>
      </c>
      <c r="T92" s="174"/>
      <c r="U92" s="173">
        <f t="shared" si="13"/>
        <v>2200000</v>
      </c>
      <c r="V92" s="15"/>
      <c r="W92" s="15"/>
      <c r="X92" s="15"/>
      <c r="Y92" s="39"/>
      <c r="Z92" s="39"/>
      <c r="AA92" s="39"/>
      <c r="AB92" s="39"/>
      <c r="AC92" s="39"/>
      <c r="AD92" s="39"/>
      <c r="AE92" s="39"/>
      <c r="AF92" s="5" t="s">
        <v>657</v>
      </c>
      <c r="AG92" s="39"/>
      <c r="AH92" s="33" t="s">
        <v>713</v>
      </c>
      <c r="AI92" s="32">
        <f t="shared" si="11"/>
        <v>2200000</v>
      </c>
      <c r="AJ92" s="33"/>
      <c r="AK92" s="33"/>
      <c r="AL92" s="43"/>
      <c r="AM92" s="44"/>
      <c r="AN92" s="33"/>
      <c r="AO92" s="45"/>
      <c r="AP92" s="47">
        <f t="shared" si="10"/>
        <v>2200000</v>
      </c>
      <c r="AQ92" s="252">
        <f t="shared" si="12"/>
        <v>0</v>
      </c>
      <c r="AR92" s="56"/>
      <c r="AS92" s="56"/>
      <c r="AT92" s="56"/>
      <c r="AU92" s="56"/>
      <c r="AV92" s="56"/>
      <c r="AW92" s="56"/>
      <c r="AX92" s="56"/>
      <c r="AY92" s="56"/>
    </row>
    <row r="93" spans="1:51" s="2" customFormat="1" ht="39.6" x14ac:dyDescent="0.25">
      <c r="A93" s="11"/>
      <c r="B93" s="3" t="s">
        <v>714</v>
      </c>
      <c r="C93" s="36" t="s">
        <v>715</v>
      </c>
      <c r="D93" s="15" t="s">
        <v>716</v>
      </c>
      <c r="E93" s="36">
        <v>2025</v>
      </c>
      <c r="F93" s="39" t="s">
        <v>527</v>
      </c>
      <c r="G93" s="39" t="s">
        <v>268</v>
      </c>
      <c r="H93" s="39" t="s">
        <v>268</v>
      </c>
      <c r="I93" s="14" t="s">
        <v>128</v>
      </c>
      <c r="J93" s="14" t="s">
        <v>129</v>
      </c>
      <c r="K93" s="14" t="s">
        <v>152</v>
      </c>
      <c r="L93" s="19" t="s">
        <v>131</v>
      </c>
      <c r="M93" s="14" t="s">
        <v>331</v>
      </c>
      <c r="N93" s="14" t="s">
        <v>489</v>
      </c>
      <c r="O93" s="39" t="s">
        <v>717</v>
      </c>
      <c r="P93" s="39">
        <v>1</v>
      </c>
      <c r="Q93" s="172"/>
      <c r="R93" s="172"/>
      <c r="S93" s="172">
        <v>2300000</v>
      </c>
      <c r="T93" s="174"/>
      <c r="U93" s="173">
        <f t="shared" si="13"/>
        <v>2300000</v>
      </c>
      <c r="V93" s="15"/>
      <c r="W93" s="15"/>
      <c r="X93" s="15"/>
      <c r="Y93" s="39"/>
      <c r="Z93" s="39"/>
      <c r="AA93" s="39"/>
      <c r="AB93" s="39"/>
      <c r="AC93" s="39"/>
      <c r="AD93" s="39"/>
      <c r="AE93" s="39"/>
      <c r="AF93" s="5" t="s">
        <v>657</v>
      </c>
      <c r="AG93" s="39"/>
      <c r="AH93" s="33" t="s">
        <v>718</v>
      </c>
      <c r="AI93" s="32">
        <f t="shared" si="11"/>
        <v>2300000</v>
      </c>
      <c r="AJ93" s="33"/>
      <c r="AK93" s="33"/>
      <c r="AL93" s="43"/>
      <c r="AM93" s="44"/>
      <c r="AN93" s="33"/>
      <c r="AO93" s="45"/>
      <c r="AP93" s="47">
        <f t="shared" si="10"/>
        <v>2300000</v>
      </c>
      <c r="AQ93" s="252">
        <f t="shared" si="12"/>
        <v>0</v>
      </c>
      <c r="AR93" s="56"/>
      <c r="AS93" s="56"/>
      <c r="AT93" s="56"/>
      <c r="AU93" s="56"/>
      <c r="AV93" s="56"/>
      <c r="AW93" s="56"/>
      <c r="AX93" s="56"/>
      <c r="AY93" s="56"/>
    </row>
    <row r="94" spans="1:51" s="2" customFormat="1" ht="39.6" x14ac:dyDescent="0.25">
      <c r="A94" s="11"/>
      <c r="B94" s="3" t="s">
        <v>719</v>
      </c>
      <c r="C94" s="36" t="s">
        <v>720</v>
      </c>
      <c r="D94" s="15" t="s">
        <v>721</v>
      </c>
      <c r="E94" s="36">
        <v>2025</v>
      </c>
      <c r="F94" s="39" t="s">
        <v>503</v>
      </c>
      <c r="G94" s="39" t="s">
        <v>268</v>
      </c>
      <c r="H94" s="39" t="s">
        <v>268</v>
      </c>
      <c r="I94" s="14" t="s">
        <v>128</v>
      </c>
      <c r="J94" s="14" t="s">
        <v>129</v>
      </c>
      <c r="K94" s="14" t="s">
        <v>152</v>
      </c>
      <c r="L94" s="19" t="s">
        <v>131</v>
      </c>
      <c r="M94" s="14" t="s">
        <v>331</v>
      </c>
      <c r="N94" s="14" t="s">
        <v>489</v>
      </c>
      <c r="O94" s="39" t="s">
        <v>722</v>
      </c>
      <c r="P94" s="39">
        <v>1</v>
      </c>
      <c r="Q94" s="172"/>
      <c r="R94" s="172"/>
      <c r="S94" s="172">
        <v>1500000</v>
      </c>
      <c r="T94" s="174"/>
      <c r="U94" s="173">
        <f t="shared" si="13"/>
        <v>1500000</v>
      </c>
      <c r="V94" s="15"/>
      <c r="W94" s="15"/>
      <c r="X94" s="15"/>
      <c r="Y94" s="39"/>
      <c r="Z94" s="39"/>
      <c r="AA94" s="39"/>
      <c r="AB94" s="39"/>
      <c r="AC94" s="39"/>
      <c r="AD94" s="39"/>
      <c r="AE94" s="39"/>
      <c r="AF94" s="5" t="s">
        <v>657</v>
      </c>
      <c r="AG94" s="39"/>
      <c r="AH94" s="33" t="s">
        <v>686</v>
      </c>
      <c r="AI94" s="32">
        <f t="shared" si="11"/>
        <v>1500000</v>
      </c>
      <c r="AJ94" s="33"/>
      <c r="AK94" s="33"/>
      <c r="AL94" s="43"/>
      <c r="AM94" s="44"/>
      <c r="AN94" s="33"/>
      <c r="AO94" s="45"/>
      <c r="AP94" s="47">
        <f t="shared" si="10"/>
        <v>1500000</v>
      </c>
      <c r="AQ94" s="252">
        <f t="shared" si="12"/>
        <v>0</v>
      </c>
      <c r="AR94" s="56"/>
      <c r="AS94" s="56"/>
      <c r="AT94" s="56"/>
      <c r="AU94" s="56"/>
      <c r="AV94" s="56"/>
      <c r="AW94" s="56"/>
      <c r="AX94" s="56"/>
      <c r="AY94" s="56"/>
    </row>
    <row r="95" spans="1:51" s="2" customFormat="1" ht="61.2" customHeight="1" x14ac:dyDescent="0.25">
      <c r="A95" s="11"/>
      <c r="B95" s="3" t="s">
        <v>723</v>
      </c>
      <c r="C95" s="36" t="s">
        <v>724</v>
      </c>
      <c r="D95" s="15" t="s">
        <v>725</v>
      </c>
      <c r="E95" s="36">
        <v>2025</v>
      </c>
      <c r="F95" s="39" t="s">
        <v>527</v>
      </c>
      <c r="G95" s="39" t="s">
        <v>268</v>
      </c>
      <c r="H95" s="39" t="s">
        <v>268</v>
      </c>
      <c r="I95" s="14" t="s">
        <v>128</v>
      </c>
      <c r="J95" s="14" t="s">
        <v>129</v>
      </c>
      <c r="K95" s="14" t="s">
        <v>314</v>
      </c>
      <c r="L95" s="19" t="s">
        <v>131</v>
      </c>
      <c r="M95" s="14" t="s">
        <v>331</v>
      </c>
      <c r="N95" s="14" t="s">
        <v>489</v>
      </c>
      <c r="O95" s="39" t="s">
        <v>726</v>
      </c>
      <c r="P95" s="39">
        <v>1</v>
      </c>
      <c r="Q95" s="172"/>
      <c r="R95" s="172"/>
      <c r="S95" s="172">
        <v>10000000</v>
      </c>
      <c r="T95" s="174"/>
      <c r="U95" s="173">
        <f t="shared" si="13"/>
        <v>10000000</v>
      </c>
      <c r="V95" s="15"/>
      <c r="W95" s="15"/>
      <c r="X95" s="15"/>
      <c r="Y95" s="39"/>
      <c r="Z95" s="39"/>
      <c r="AA95" s="39"/>
      <c r="AB95" s="39"/>
      <c r="AC95" s="39"/>
      <c r="AD95" s="39"/>
      <c r="AE95" s="39"/>
      <c r="AF95" s="5" t="s">
        <v>727</v>
      </c>
      <c r="AG95" s="39"/>
      <c r="AH95" s="33" t="s">
        <v>728</v>
      </c>
      <c r="AI95" s="32">
        <f t="shared" si="11"/>
        <v>10000000</v>
      </c>
      <c r="AJ95" s="33"/>
      <c r="AK95" s="33"/>
      <c r="AL95" s="43"/>
      <c r="AM95" s="44"/>
      <c r="AN95" s="33"/>
      <c r="AO95" s="45"/>
      <c r="AP95" s="47">
        <f t="shared" si="10"/>
        <v>10000000</v>
      </c>
      <c r="AQ95" s="252">
        <f t="shared" si="12"/>
        <v>0</v>
      </c>
      <c r="AR95" s="56"/>
      <c r="AS95" s="56"/>
      <c r="AT95" s="56"/>
      <c r="AU95" s="56"/>
      <c r="AV95" s="56"/>
      <c r="AW95" s="56"/>
      <c r="AX95" s="56"/>
      <c r="AY95" s="56"/>
    </row>
    <row r="96" spans="1:51" s="2" customFormat="1" ht="55.95" customHeight="1" x14ac:dyDescent="0.25">
      <c r="A96" s="11"/>
      <c r="B96" s="3" t="s">
        <v>729</v>
      </c>
      <c r="C96" s="36" t="s">
        <v>730</v>
      </c>
      <c r="D96" s="15" t="s">
        <v>731</v>
      </c>
      <c r="E96" s="36">
        <v>2025</v>
      </c>
      <c r="F96" s="39" t="s">
        <v>496</v>
      </c>
      <c r="G96" s="39" t="s">
        <v>268</v>
      </c>
      <c r="H96" s="39" t="s">
        <v>268</v>
      </c>
      <c r="I96" s="14" t="s">
        <v>128</v>
      </c>
      <c r="J96" s="14" t="s">
        <v>129</v>
      </c>
      <c r="K96" s="14" t="s">
        <v>152</v>
      </c>
      <c r="L96" s="19" t="s">
        <v>131</v>
      </c>
      <c r="M96" s="14" t="s">
        <v>331</v>
      </c>
      <c r="N96" s="14" t="s">
        <v>489</v>
      </c>
      <c r="O96" s="39" t="s">
        <v>732</v>
      </c>
      <c r="P96" s="39">
        <v>1</v>
      </c>
      <c r="Q96" s="172"/>
      <c r="R96" s="172"/>
      <c r="S96" s="172">
        <v>3500000</v>
      </c>
      <c r="T96" s="174"/>
      <c r="U96" s="173">
        <f t="shared" si="13"/>
        <v>3500000</v>
      </c>
      <c r="V96" s="15"/>
      <c r="W96" s="15"/>
      <c r="X96" s="15"/>
      <c r="Y96" s="39"/>
      <c r="Z96" s="39"/>
      <c r="AA96" s="39"/>
      <c r="AB96" s="39"/>
      <c r="AC96" s="39"/>
      <c r="AD96" s="39"/>
      <c r="AE96" s="39"/>
      <c r="AF96" s="5" t="s">
        <v>657</v>
      </c>
      <c r="AG96" s="39"/>
      <c r="AH96" s="33" t="s">
        <v>733</v>
      </c>
      <c r="AI96" s="32">
        <f t="shared" si="11"/>
        <v>3500000</v>
      </c>
      <c r="AJ96" s="33"/>
      <c r="AK96" s="33"/>
      <c r="AL96" s="43"/>
      <c r="AM96" s="44"/>
      <c r="AN96" s="33"/>
      <c r="AO96" s="45"/>
      <c r="AP96" s="47">
        <f t="shared" si="10"/>
        <v>3500000</v>
      </c>
      <c r="AQ96" s="252">
        <f t="shared" si="12"/>
        <v>0</v>
      </c>
      <c r="AR96" s="56"/>
      <c r="AS96" s="56"/>
      <c r="AT96" s="56"/>
      <c r="AU96" s="56"/>
      <c r="AV96" s="56"/>
      <c r="AW96" s="56"/>
      <c r="AX96" s="56"/>
      <c r="AY96" s="56"/>
    </row>
    <row r="97" spans="1:51" s="2" customFormat="1" ht="15" customHeight="1" x14ac:dyDescent="0.25">
      <c r="A97" s="11"/>
      <c r="B97" s="257"/>
      <c r="C97" s="258"/>
      <c r="D97" s="258"/>
      <c r="E97" s="256"/>
      <c r="F97" s="258"/>
      <c r="G97" s="258"/>
      <c r="H97" s="258"/>
      <c r="I97" s="263"/>
      <c r="J97" s="263"/>
      <c r="K97" s="263"/>
      <c r="L97" s="258"/>
      <c r="M97" s="258"/>
      <c r="N97" s="263"/>
      <c r="O97" s="258"/>
      <c r="P97" s="258"/>
      <c r="Q97" s="172">
        <f>SUM(Q11:Q96)</f>
        <v>64567275.100000009</v>
      </c>
      <c r="R97" s="172">
        <f>SUM(R51:R96)</f>
        <v>26704872.950000003</v>
      </c>
      <c r="S97" s="172">
        <f>SUM(S69:S96)</f>
        <v>69931147.299999997</v>
      </c>
      <c r="T97" s="172"/>
      <c r="U97" s="188">
        <f>SUM(U11:U96)</f>
        <v>161203295.34999996</v>
      </c>
      <c r="V97" s="15"/>
      <c r="W97" s="15"/>
      <c r="X97" s="15">
        <f>SUM(X11:X96)</f>
        <v>775000</v>
      </c>
      <c r="Y97" s="15"/>
      <c r="Z97" s="15"/>
      <c r="AA97" s="39"/>
      <c r="AB97" s="39"/>
      <c r="AC97" s="39"/>
      <c r="AD97" s="39"/>
      <c r="AE97" s="39"/>
      <c r="AF97" s="15"/>
      <c r="AG97" s="8"/>
      <c r="AH97" s="15"/>
      <c r="AI97" s="284">
        <f t="shared" ref="AI97:AP97" si="14">SUM(AI11:AI96)</f>
        <v>143391640.71999997</v>
      </c>
      <c r="AJ97" s="15">
        <f t="shared" si="14"/>
        <v>4590000</v>
      </c>
      <c r="AK97" s="15">
        <f t="shared" si="14"/>
        <v>775000</v>
      </c>
      <c r="AL97" s="15">
        <f t="shared" si="14"/>
        <v>7926200.3300000001</v>
      </c>
      <c r="AM97" s="15">
        <f t="shared" si="14"/>
        <v>4520454.3</v>
      </c>
      <c r="AN97" s="15">
        <f t="shared" si="14"/>
        <v>0</v>
      </c>
      <c r="AO97" s="15">
        <f t="shared" si="14"/>
        <v>0</v>
      </c>
      <c r="AP97" s="15">
        <f t="shared" si="14"/>
        <v>161203295.34999996</v>
      </c>
      <c r="AQ97" s="252">
        <f t="shared" si="12"/>
        <v>-4.6566128730773926E-9</v>
      </c>
      <c r="AR97" s="56"/>
      <c r="AS97" s="56"/>
      <c r="AT97" s="56"/>
      <c r="AU97" s="56"/>
      <c r="AV97" s="56"/>
      <c r="AW97" s="56"/>
      <c r="AX97" s="56"/>
      <c r="AY97" s="56"/>
    </row>
    <row r="98" spans="1:51" s="2" customFormat="1" x14ac:dyDescent="0.25">
      <c r="A98" s="11"/>
      <c r="B98" s="257"/>
      <c r="C98" s="258"/>
      <c r="D98" s="258"/>
      <c r="E98" s="258"/>
      <c r="F98" s="258"/>
      <c r="G98" s="258"/>
      <c r="H98" s="258"/>
      <c r="I98" s="258"/>
      <c r="J98" s="258"/>
      <c r="K98" s="258"/>
      <c r="L98" s="258"/>
      <c r="M98" s="258"/>
      <c r="N98" s="258"/>
      <c r="O98" s="258"/>
      <c r="P98" s="258"/>
      <c r="Q98" s="56"/>
      <c r="R98" s="56"/>
      <c r="S98" s="56"/>
      <c r="T98" s="56"/>
      <c r="U98" s="267"/>
      <c r="V98" s="268"/>
      <c r="W98" s="268"/>
      <c r="X98" s="268"/>
      <c r="Y98" s="268"/>
      <c r="Z98" s="268"/>
      <c r="AA98" s="268"/>
      <c r="AB98" s="268"/>
      <c r="AC98" s="268"/>
      <c r="AD98" s="268"/>
      <c r="AE98" s="268"/>
      <c r="AF98" s="268"/>
      <c r="AG98" s="268"/>
      <c r="AH98" s="268"/>
      <c r="AI98" s="285"/>
      <c r="AJ98" s="56"/>
      <c r="AK98" s="56"/>
      <c r="AL98" s="56"/>
      <c r="AM98" s="56"/>
      <c r="AN98" s="56"/>
      <c r="AO98" s="56"/>
      <c r="AP98" s="56"/>
      <c r="AQ98" s="246"/>
      <c r="AR98" s="56"/>
      <c r="AS98" s="56"/>
      <c r="AT98" s="56"/>
      <c r="AU98" s="56"/>
      <c r="AV98" s="56"/>
      <c r="AW98" s="56"/>
      <c r="AX98" s="56"/>
      <c r="AY98" s="56"/>
    </row>
    <row r="99" spans="1:51" s="2" customFormat="1" ht="35.4" customHeight="1" x14ac:dyDescent="0.25">
      <c r="A99" s="11"/>
      <c r="B99" s="257"/>
      <c r="C99" s="258"/>
      <c r="D99" s="258"/>
      <c r="E99" s="258"/>
      <c r="F99" s="258"/>
      <c r="G99" s="258"/>
      <c r="H99" s="258"/>
      <c r="I99" s="258"/>
      <c r="J99" s="258"/>
      <c r="K99" s="258"/>
      <c r="L99" s="258"/>
      <c r="M99" s="258"/>
      <c r="N99" s="258"/>
      <c r="O99" s="258"/>
      <c r="P99" s="258"/>
      <c r="Q99" s="56"/>
      <c r="R99" s="56"/>
      <c r="S99" s="486" t="s">
        <v>734</v>
      </c>
      <c r="T99" s="486"/>
      <c r="U99" s="486"/>
      <c r="V99" s="268"/>
      <c r="W99" s="268"/>
      <c r="X99" s="268"/>
      <c r="Y99" s="268"/>
      <c r="Z99" s="268"/>
      <c r="AA99" s="268"/>
      <c r="AB99" s="268"/>
      <c r="AC99" s="268"/>
      <c r="AD99" s="268"/>
      <c r="AE99" s="268"/>
      <c r="AF99" s="268"/>
      <c r="AG99" s="268"/>
      <c r="AH99" s="268"/>
      <c r="AI99" s="285">
        <f>+AI97-'Scheda A'!E8</f>
        <v>0</v>
      </c>
      <c r="AJ99" s="56">
        <f>+AJ97-'Scheda A'!E9</f>
        <v>0</v>
      </c>
      <c r="AK99" s="56">
        <f>+AK97-'Scheda A'!E10</f>
        <v>0</v>
      </c>
      <c r="AL99" s="56">
        <f>+AL97-'Scheda A'!E11</f>
        <v>0</v>
      </c>
      <c r="AM99" s="56">
        <f>+AM97-'Scheda A'!E12</f>
        <v>0</v>
      </c>
      <c r="AN99" s="56"/>
      <c r="AO99" s="56"/>
      <c r="AP99" s="56"/>
      <c r="AQ99" s="246"/>
      <c r="AR99" s="56"/>
      <c r="AS99" s="56"/>
      <c r="AT99" s="56"/>
      <c r="AU99" s="56"/>
      <c r="AV99" s="56"/>
      <c r="AW99" s="56"/>
      <c r="AX99" s="56"/>
      <c r="AY99" s="56"/>
    </row>
    <row r="100" spans="1:51" x14ac:dyDescent="0.25">
      <c r="B100" s="487" t="s">
        <v>53</v>
      </c>
      <c r="C100" s="487"/>
      <c r="D100" s="487"/>
      <c r="E100" s="487"/>
      <c r="F100" s="487"/>
      <c r="G100" s="487"/>
      <c r="H100" s="487"/>
      <c r="I100" s="487"/>
      <c r="J100" s="487"/>
      <c r="K100" s="487"/>
      <c r="L100" s="487"/>
      <c r="M100" s="487"/>
      <c r="N100" s="487"/>
      <c r="O100" s="487"/>
      <c r="AL100" s="56"/>
      <c r="AM100" s="56"/>
    </row>
    <row r="101" spans="1:51" ht="29.25" customHeight="1" x14ac:dyDescent="0.25">
      <c r="B101" s="488" t="s">
        <v>735</v>
      </c>
      <c r="C101" s="489"/>
      <c r="D101" s="489"/>
      <c r="E101" s="489"/>
      <c r="F101" s="489"/>
      <c r="G101" s="489"/>
      <c r="H101" s="489"/>
      <c r="I101" s="489"/>
      <c r="J101" s="489"/>
      <c r="K101" s="489"/>
      <c r="L101" s="489"/>
      <c r="M101" s="489"/>
      <c r="N101" s="489"/>
      <c r="O101" s="489"/>
      <c r="Q101" s="490" t="s">
        <v>736</v>
      </c>
      <c r="R101" s="491"/>
      <c r="S101" s="491"/>
      <c r="T101" s="491"/>
      <c r="U101" s="491"/>
      <c r="V101" s="491"/>
      <c r="W101" s="491"/>
      <c r="X101" s="491"/>
      <c r="Y101" s="491"/>
      <c r="Z101" s="275"/>
      <c r="AL101" s="56"/>
      <c r="AM101" s="56"/>
    </row>
    <row r="102" spans="1:51" ht="29.25" customHeight="1" x14ac:dyDescent="0.25">
      <c r="B102" s="488" t="s">
        <v>737</v>
      </c>
      <c r="C102" s="489"/>
      <c r="D102" s="489"/>
      <c r="E102" s="489"/>
      <c r="F102" s="489"/>
      <c r="G102" s="489"/>
      <c r="H102" s="489"/>
      <c r="I102" s="489"/>
      <c r="J102" s="489"/>
      <c r="K102" s="489"/>
      <c r="L102" s="489"/>
      <c r="M102" s="489"/>
      <c r="N102" s="489"/>
      <c r="O102" s="489"/>
      <c r="Q102" s="495" t="s">
        <v>738</v>
      </c>
      <c r="R102" s="496"/>
      <c r="S102" s="496"/>
      <c r="T102" s="496"/>
      <c r="U102" s="496"/>
      <c r="V102" s="496"/>
      <c r="W102" s="496"/>
      <c r="X102" s="496"/>
      <c r="Y102" s="497"/>
      <c r="Z102" s="276"/>
      <c r="AL102" s="56"/>
      <c r="AM102" s="56"/>
    </row>
    <row r="103" spans="1:51" ht="29.25" customHeight="1" x14ac:dyDescent="0.25">
      <c r="B103" s="488" t="s">
        <v>739</v>
      </c>
      <c r="C103" s="489"/>
      <c r="D103" s="489"/>
      <c r="E103" s="489"/>
      <c r="F103" s="489"/>
      <c r="G103" s="489"/>
      <c r="H103" s="489"/>
      <c r="I103" s="489"/>
      <c r="J103" s="489"/>
      <c r="K103" s="489"/>
      <c r="L103" s="489"/>
      <c r="M103" s="489"/>
      <c r="N103" s="489"/>
      <c r="O103" s="489"/>
      <c r="Q103" s="498" t="s">
        <v>740</v>
      </c>
      <c r="R103" s="499"/>
      <c r="S103" s="499"/>
      <c r="T103" s="499"/>
      <c r="U103" s="469"/>
      <c r="V103" s="10" t="s">
        <v>741</v>
      </c>
      <c r="W103" s="10"/>
      <c r="X103" s="10"/>
      <c r="Y103" s="10"/>
      <c r="Z103" s="54"/>
      <c r="AF103" s="54"/>
      <c r="AL103" s="56"/>
      <c r="AM103" s="56"/>
    </row>
    <row r="104" spans="1:51" ht="29.25" customHeight="1" x14ac:dyDescent="0.25">
      <c r="B104" s="488" t="s">
        <v>742</v>
      </c>
      <c r="C104" s="489"/>
      <c r="D104" s="489"/>
      <c r="E104" s="489"/>
      <c r="F104" s="489"/>
      <c r="G104" s="489"/>
      <c r="H104" s="489"/>
      <c r="I104" s="489"/>
      <c r="J104" s="489"/>
      <c r="K104" s="489"/>
      <c r="L104" s="259"/>
      <c r="M104" s="259"/>
      <c r="N104" s="259"/>
      <c r="O104" s="259"/>
      <c r="Q104" s="500" t="s">
        <v>743</v>
      </c>
      <c r="R104" s="501"/>
      <c r="S104" s="501"/>
      <c r="T104" s="501"/>
      <c r="U104" s="501"/>
      <c r="V104" s="501"/>
      <c r="W104" s="501"/>
      <c r="X104" s="501"/>
      <c r="Y104" s="502"/>
      <c r="Z104" s="277"/>
      <c r="AF104" s="278"/>
      <c r="AL104" s="56"/>
      <c r="AM104" s="56"/>
    </row>
    <row r="105" spans="1:51" ht="29.25" customHeight="1" x14ac:dyDescent="0.25">
      <c r="B105" s="489" t="s">
        <v>744</v>
      </c>
      <c r="C105" s="489"/>
      <c r="D105" s="489"/>
      <c r="E105" s="489"/>
      <c r="F105" s="489"/>
      <c r="G105" s="489"/>
      <c r="H105" s="489"/>
      <c r="I105" s="489"/>
      <c r="J105" s="489"/>
      <c r="K105" s="489"/>
      <c r="L105" s="489"/>
      <c r="M105" s="489"/>
      <c r="N105" s="489"/>
      <c r="O105" s="489"/>
      <c r="Q105" s="495" t="s">
        <v>745</v>
      </c>
      <c r="R105" s="496"/>
      <c r="S105" s="496"/>
      <c r="T105" s="496"/>
      <c r="U105" s="497"/>
      <c r="V105" s="269" t="s">
        <v>746</v>
      </c>
      <c r="W105" s="270" t="s">
        <v>747</v>
      </c>
      <c r="X105" s="270" t="s">
        <v>748</v>
      </c>
      <c r="Y105" s="279" t="s">
        <v>749</v>
      </c>
      <c r="Z105" s="280"/>
      <c r="AF105" s="280"/>
      <c r="AL105" s="56"/>
      <c r="AM105" s="56"/>
    </row>
    <row r="106" spans="1:51" ht="29.25" customHeight="1" x14ac:dyDescent="0.25">
      <c r="B106" s="488" t="s">
        <v>750</v>
      </c>
      <c r="C106" s="489"/>
      <c r="D106" s="489"/>
      <c r="E106" s="489"/>
      <c r="F106" s="489"/>
      <c r="G106" s="489"/>
      <c r="H106" s="489"/>
      <c r="I106" s="489"/>
      <c r="J106" s="489"/>
      <c r="K106" s="489"/>
      <c r="L106" s="489"/>
      <c r="M106" s="489"/>
      <c r="N106" s="489"/>
      <c r="O106" s="259"/>
      <c r="Q106" s="492" t="s">
        <v>9</v>
      </c>
      <c r="R106" s="493"/>
      <c r="S106" s="493"/>
      <c r="T106" s="493"/>
      <c r="U106" s="494"/>
      <c r="V106" s="271" t="s">
        <v>74</v>
      </c>
      <c r="W106" s="10" t="s">
        <v>74</v>
      </c>
      <c r="X106" s="10" t="s">
        <v>74</v>
      </c>
      <c r="Y106" s="10" t="s">
        <v>74</v>
      </c>
      <c r="Z106" s="54"/>
      <c r="AF106" s="54"/>
      <c r="AL106" s="56"/>
      <c r="AM106" s="56"/>
    </row>
    <row r="107" spans="1:51" ht="29.25" customHeight="1" x14ac:dyDescent="0.25">
      <c r="B107" s="488" t="s">
        <v>751</v>
      </c>
      <c r="C107" s="489"/>
      <c r="D107" s="489"/>
      <c r="E107" s="489"/>
      <c r="F107" s="489"/>
      <c r="G107" s="489"/>
      <c r="H107" s="489"/>
      <c r="I107" s="489"/>
      <c r="J107" s="489"/>
      <c r="K107" s="489"/>
      <c r="L107" s="489"/>
      <c r="M107" s="489"/>
      <c r="N107" s="489"/>
      <c r="O107" s="259"/>
      <c r="Q107" s="492" t="s">
        <v>10</v>
      </c>
      <c r="R107" s="493"/>
      <c r="S107" s="493"/>
      <c r="T107" s="493"/>
      <c r="U107" s="494"/>
      <c r="V107" s="271" t="s">
        <v>74</v>
      </c>
      <c r="W107" s="10" t="s">
        <v>74</v>
      </c>
      <c r="X107" s="10" t="s">
        <v>74</v>
      </c>
      <c r="Y107" s="10" t="s">
        <v>74</v>
      </c>
      <c r="Z107" s="54"/>
      <c r="AF107" s="54"/>
      <c r="AL107" s="56"/>
      <c r="AM107" s="56"/>
    </row>
    <row r="108" spans="1:51" ht="29.25" customHeight="1" x14ac:dyDescent="0.25">
      <c r="B108" s="488" t="s">
        <v>752</v>
      </c>
      <c r="C108" s="489"/>
      <c r="D108" s="489"/>
      <c r="E108" s="489"/>
      <c r="F108" s="489"/>
      <c r="G108" s="489"/>
      <c r="H108" s="489"/>
      <c r="I108" s="489"/>
      <c r="J108" s="489"/>
      <c r="K108" s="489"/>
      <c r="L108" s="489"/>
      <c r="M108" s="489"/>
      <c r="N108" s="489"/>
      <c r="O108" s="489"/>
      <c r="Q108" s="492" t="s">
        <v>753</v>
      </c>
      <c r="R108" s="493"/>
      <c r="S108" s="493"/>
      <c r="T108" s="493"/>
      <c r="U108" s="494"/>
      <c r="V108" s="271" t="s">
        <v>74</v>
      </c>
      <c r="W108" s="10" t="s">
        <v>74</v>
      </c>
      <c r="X108" s="10" t="s">
        <v>74</v>
      </c>
      <c r="Y108" s="10" t="s">
        <v>74</v>
      </c>
      <c r="Z108" s="54"/>
      <c r="AF108" s="54"/>
      <c r="AL108" s="56"/>
      <c r="AM108" s="56"/>
    </row>
    <row r="109" spans="1:51" ht="29.25" customHeight="1" x14ac:dyDescent="0.25">
      <c r="B109" s="488" t="s">
        <v>754</v>
      </c>
      <c r="C109" s="489"/>
      <c r="D109" s="489"/>
      <c r="E109" s="489"/>
      <c r="F109" s="489"/>
      <c r="G109" s="489"/>
      <c r="H109" s="489"/>
      <c r="I109" s="489"/>
      <c r="J109" s="489"/>
      <c r="K109" s="489"/>
      <c r="L109" s="489"/>
      <c r="M109" s="489"/>
      <c r="N109" s="489"/>
      <c r="O109" s="489"/>
      <c r="Q109" s="492" t="s">
        <v>12</v>
      </c>
      <c r="R109" s="493"/>
      <c r="S109" s="493"/>
      <c r="T109" s="493"/>
      <c r="U109" s="494"/>
      <c r="V109" s="271" t="s">
        <v>74</v>
      </c>
      <c r="W109" s="10" t="s">
        <v>74</v>
      </c>
      <c r="X109" s="10" t="s">
        <v>74</v>
      </c>
      <c r="Y109" s="10" t="s">
        <v>74</v>
      </c>
      <c r="Z109" s="54"/>
      <c r="AF109" s="54"/>
      <c r="AL109" s="56"/>
      <c r="AM109" s="56"/>
    </row>
    <row r="110" spans="1:51" ht="29.25" customHeight="1" x14ac:dyDescent="0.25">
      <c r="B110" s="488" t="s">
        <v>755</v>
      </c>
      <c r="C110" s="489"/>
      <c r="D110" s="489"/>
      <c r="E110" s="489"/>
      <c r="F110" s="489"/>
      <c r="G110" s="489"/>
      <c r="H110" s="489"/>
      <c r="I110" s="489"/>
      <c r="J110" s="489"/>
      <c r="K110" s="489"/>
      <c r="L110" s="489"/>
      <c r="M110" s="489"/>
      <c r="N110" s="489"/>
      <c r="O110" s="489"/>
      <c r="Q110" s="492" t="s">
        <v>756</v>
      </c>
      <c r="R110" s="493"/>
      <c r="S110" s="493"/>
      <c r="T110" s="493"/>
      <c r="U110" s="494"/>
      <c r="V110" s="271" t="s">
        <v>74</v>
      </c>
      <c r="W110" s="10" t="s">
        <v>74</v>
      </c>
      <c r="X110" s="10" t="s">
        <v>74</v>
      </c>
      <c r="Y110" s="10" t="s">
        <v>74</v>
      </c>
      <c r="Z110" s="54"/>
      <c r="AF110" s="54"/>
      <c r="AL110" s="56"/>
      <c r="AM110" s="56"/>
    </row>
    <row r="111" spans="1:51" ht="29.25" customHeight="1" x14ac:dyDescent="0.25">
      <c r="B111" s="488" t="s">
        <v>757</v>
      </c>
      <c r="C111" s="489"/>
      <c r="D111" s="489"/>
      <c r="E111" s="489"/>
      <c r="F111" s="489"/>
      <c r="G111" s="489"/>
      <c r="H111" s="489"/>
      <c r="I111" s="489"/>
      <c r="J111" s="489"/>
      <c r="K111" s="489"/>
      <c r="L111" s="489"/>
      <c r="M111" s="489"/>
      <c r="N111" s="489"/>
      <c r="O111" s="489"/>
      <c r="Q111" s="492" t="s">
        <v>758</v>
      </c>
      <c r="R111" s="493"/>
      <c r="S111" s="493"/>
      <c r="T111" s="493"/>
      <c r="U111" s="494"/>
      <c r="V111" s="271" t="s">
        <v>74</v>
      </c>
      <c r="W111" s="10" t="s">
        <v>74</v>
      </c>
      <c r="X111" s="10" t="s">
        <v>74</v>
      </c>
      <c r="Y111" s="10" t="s">
        <v>74</v>
      </c>
      <c r="Z111" s="54"/>
      <c r="AF111" s="54"/>
      <c r="AL111" s="56"/>
      <c r="AM111" s="56"/>
    </row>
    <row r="112" spans="1:51" ht="29.25" customHeight="1" x14ac:dyDescent="0.25">
      <c r="B112" s="488" t="s">
        <v>759</v>
      </c>
      <c r="C112" s="489"/>
      <c r="D112" s="489"/>
      <c r="E112" s="489"/>
      <c r="F112" s="489"/>
      <c r="G112" s="489"/>
      <c r="H112" s="489"/>
      <c r="I112" s="489"/>
      <c r="J112" s="489"/>
      <c r="K112" s="489"/>
      <c r="L112" s="489"/>
      <c r="M112" s="489"/>
      <c r="N112" s="489"/>
      <c r="O112" s="489"/>
      <c r="Q112" s="498" t="s">
        <v>760</v>
      </c>
      <c r="R112" s="499"/>
      <c r="S112" s="499"/>
      <c r="T112" s="499"/>
      <c r="U112" s="469"/>
      <c r="V112" s="271" t="s">
        <v>74</v>
      </c>
      <c r="W112" s="10" t="s">
        <v>74</v>
      </c>
      <c r="X112" s="10" t="s">
        <v>74</v>
      </c>
      <c r="Y112" s="10" t="s">
        <v>74</v>
      </c>
      <c r="Z112" s="54"/>
      <c r="AF112" s="54"/>
      <c r="AL112" s="56"/>
      <c r="AM112" s="56"/>
    </row>
    <row r="113" spans="1:51" x14ac:dyDescent="0.25">
      <c r="B113" s="260" t="s">
        <v>257</v>
      </c>
      <c r="O113" s="1"/>
      <c r="P113" s="131"/>
      <c r="Q113" s="272" t="s">
        <v>261</v>
      </c>
      <c r="U113" s="273" t="s">
        <v>262</v>
      </c>
      <c r="AL113" s="56"/>
      <c r="AM113" s="56"/>
    </row>
    <row r="114" spans="1:51" x14ac:dyDescent="0.25">
      <c r="B114" s="504" t="s">
        <v>761</v>
      </c>
      <c r="C114" s="504"/>
      <c r="D114" s="504"/>
      <c r="E114" s="504"/>
      <c r="F114" s="504"/>
      <c r="G114" s="504"/>
      <c r="H114" s="504"/>
      <c r="I114" s="504"/>
      <c r="J114" s="504"/>
      <c r="K114" s="504"/>
      <c r="L114" s="504"/>
      <c r="M114" s="504"/>
      <c r="N114" s="504"/>
      <c r="O114" s="504"/>
      <c r="Q114" s="503" t="s">
        <v>762</v>
      </c>
      <c r="R114" s="503"/>
      <c r="S114" s="503"/>
      <c r="T114" s="503"/>
      <c r="U114" s="504" t="s">
        <v>763</v>
      </c>
      <c r="V114" s="504"/>
      <c r="W114" s="504"/>
      <c r="X114" s="504"/>
      <c r="AL114" s="56"/>
      <c r="AM114" s="56"/>
    </row>
    <row r="115" spans="1:51" x14ac:dyDescent="0.25">
      <c r="B115" s="260" t="s">
        <v>258</v>
      </c>
      <c r="C115" s="259"/>
      <c r="D115" s="259"/>
      <c r="E115" s="259"/>
      <c r="F115" s="259"/>
      <c r="O115" s="1"/>
      <c r="Q115" s="503" t="s">
        <v>764</v>
      </c>
      <c r="R115" s="503"/>
      <c r="S115" s="503"/>
      <c r="T115" s="503"/>
      <c r="U115" s="504" t="s">
        <v>765</v>
      </c>
      <c r="V115" s="504"/>
      <c r="W115" s="504"/>
      <c r="X115" s="504"/>
      <c r="AL115" s="56"/>
      <c r="AM115" s="56"/>
    </row>
    <row r="116" spans="1:51" x14ac:dyDescent="0.25">
      <c r="B116" s="504" t="s">
        <v>766</v>
      </c>
      <c r="C116" s="504"/>
      <c r="D116" s="504"/>
      <c r="E116" s="504"/>
      <c r="F116" s="504"/>
      <c r="G116" s="504"/>
      <c r="H116" s="504"/>
      <c r="I116" s="504"/>
      <c r="J116" s="504"/>
      <c r="K116" s="504"/>
      <c r="L116" s="504"/>
      <c r="M116" s="504"/>
      <c r="N116" s="504"/>
      <c r="O116" s="1"/>
      <c r="Q116" s="503" t="s">
        <v>767</v>
      </c>
      <c r="R116" s="503"/>
      <c r="S116" s="503"/>
      <c r="T116" s="503"/>
      <c r="U116" s="504" t="s">
        <v>768</v>
      </c>
      <c r="V116" s="504"/>
      <c r="W116" s="504"/>
      <c r="X116" s="504"/>
      <c r="AL116" s="56"/>
      <c r="AM116" s="56"/>
    </row>
    <row r="117" spans="1:51" ht="15" customHeight="1" x14ac:dyDescent="0.25">
      <c r="B117" s="260" t="s">
        <v>259</v>
      </c>
      <c r="O117" s="1"/>
      <c r="Q117" s="503" t="s">
        <v>769</v>
      </c>
      <c r="R117" s="503"/>
      <c r="S117" s="503"/>
      <c r="T117" s="503"/>
      <c r="U117" s="504" t="s">
        <v>770</v>
      </c>
      <c r="V117" s="504"/>
      <c r="W117" s="504"/>
      <c r="X117" s="504"/>
      <c r="AL117" s="56"/>
      <c r="AM117" s="56"/>
    </row>
    <row r="118" spans="1:51" x14ac:dyDescent="0.25">
      <c r="B118" s="489" t="s">
        <v>771</v>
      </c>
      <c r="C118" s="489"/>
      <c r="D118" s="489"/>
      <c r="E118" s="489"/>
      <c r="F118" s="489"/>
      <c r="G118" s="489"/>
      <c r="H118" s="489"/>
      <c r="I118" s="489"/>
      <c r="J118" s="489"/>
      <c r="K118" s="489"/>
      <c r="L118" s="489"/>
      <c r="M118" s="489"/>
      <c r="N118" s="489"/>
      <c r="O118" s="489"/>
      <c r="Q118" s="503" t="s">
        <v>772</v>
      </c>
      <c r="R118" s="503"/>
      <c r="S118" s="503"/>
      <c r="T118" s="503"/>
      <c r="U118" s="504" t="s">
        <v>773</v>
      </c>
      <c r="V118" s="504"/>
      <c r="W118" s="504"/>
      <c r="X118" s="504"/>
      <c r="AL118" s="56"/>
      <c r="AM118" s="56"/>
    </row>
    <row r="119" spans="1:51" x14ac:dyDescent="0.25">
      <c r="B119" s="489" t="s">
        <v>774</v>
      </c>
      <c r="C119" s="489"/>
      <c r="D119" s="489"/>
      <c r="E119" s="489"/>
      <c r="F119" s="489"/>
      <c r="G119" s="489"/>
      <c r="H119" s="489"/>
      <c r="I119" s="489"/>
      <c r="J119" s="489"/>
      <c r="K119" s="489"/>
      <c r="L119" s="489"/>
      <c r="M119" s="489"/>
      <c r="N119" s="489"/>
      <c r="O119" s="489"/>
      <c r="Q119" s="503" t="s">
        <v>775</v>
      </c>
      <c r="R119" s="503"/>
      <c r="S119" s="503"/>
      <c r="T119" s="503"/>
      <c r="V119" s="259"/>
      <c r="W119" s="259"/>
      <c r="X119" s="259"/>
      <c r="AL119" s="56"/>
      <c r="AM119" s="56"/>
    </row>
    <row r="120" spans="1:51" x14ac:dyDescent="0.25">
      <c r="B120" s="489" t="s">
        <v>776</v>
      </c>
      <c r="C120" s="489"/>
      <c r="D120" s="489"/>
      <c r="E120" s="489"/>
      <c r="F120" s="489"/>
      <c r="G120" s="489"/>
      <c r="H120" s="489"/>
      <c r="I120" s="489"/>
      <c r="J120" s="489"/>
      <c r="K120" s="489"/>
      <c r="L120" s="489"/>
      <c r="M120" s="489"/>
      <c r="N120" s="489"/>
      <c r="O120" s="489"/>
      <c r="AL120" s="56"/>
      <c r="AM120" s="56"/>
    </row>
    <row r="121" spans="1:51" ht="15" customHeight="1" x14ac:dyDescent="0.25">
      <c r="O121" s="1"/>
      <c r="AL121" s="56"/>
      <c r="AM121" s="56"/>
    </row>
    <row r="122" spans="1:51" ht="15" customHeight="1" x14ac:dyDescent="0.25">
      <c r="O122" s="1"/>
      <c r="AL122" s="56"/>
      <c r="AM122" s="56"/>
    </row>
    <row r="123" spans="1:51" x14ac:dyDescent="0.25">
      <c r="B123" s="261"/>
      <c r="C123" s="259"/>
      <c r="D123" s="259"/>
      <c r="E123" s="259"/>
      <c r="F123" s="259"/>
      <c r="M123" s="131"/>
      <c r="N123" s="131"/>
      <c r="O123" s="264"/>
      <c r="P123" s="131"/>
      <c r="AL123" s="56"/>
      <c r="AM123" s="56"/>
    </row>
    <row r="124" spans="1:51" x14ac:dyDescent="0.25">
      <c r="M124" s="131"/>
      <c r="N124" s="131"/>
      <c r="O124" s="264"/>
      <c r="P124" s="131"/>
      <c r="AL124" s="56"/>
      <c r="AM124" s="56"/>
    </row>
    <row r="125" spans="1:51" s="131" customFormat="1" x14ac:dyDescent="0.25">
      <c r="A125" s="132"/>
      <c r="B125" s="262"/>
      <c r="E125" s="1"/>
      <c r="F125" s="1"/>
      <c r="G125" s="1"/>
      <c r="H125" s="1"/>
      <c r="I125" s="1"/>
      <c r="J125" s="1"/>
      <c r="K125" s="265"/>
      <c r="O125" s="264"/>
      <c r="Q125" s="1"/>
      <c r="R125" s="1"/>
      <c r="S125" s="1"/>
      <c r="T125" s="1"/>
      <c r="U125" s="135"/>
      <c r="AA125" s="265"/>
      <c r="AB125" s="265"/>
      <c r="AC125" s="265"/>
      <c r="AD125" s="265"/>
      <c r="AE125" s="265"/>
      <c r="AG125" s="265"/>
      <c r="AI125" s="136"/>
      <c r="AL125" s="56"/>
      <c r="AM125" s="56"/>
      <c r="AO125" s="1"/>
      <c r="AP125" s="2"/>
      <c r="AQ125" s="139"/>
      <c r="AR125" s="286"/>
      <c r="AS125" s="286"/>
      <c r="AT125" s="286"/>
      <c r="AU125" s="286"/>
      <c r="AV125" s="286"/>
      <c r="AW125" s="286"/>
      <c r="AX125" s="286"/>
      <c r="AY125" s="286"/>
    </row>
    <row r="126" spans="1:51" s="131" customFormat="1" x14ac:dyDescent="0.25">
      <c r="A126" s="132"/>
      <c r="B126" s="262"/>
      <c r="E126" s="1"/>
      <c r="F126" s="1"/>
      <c r="G126" s="1"/>
      <c r="H126" s="1"/>
      <c r="I126" s="1"/>
      <c r="J126" s="1"/>
      <c r="K126" s="265"/>
      <c r="O126" s="264"/>
      <c r="Q126" s="1"/>
      <c r="R126" s="1"/>
      <c r="S126" s="1"/>
      <c r="T126" s="1"/>
      <c r="U126" s="135"/>
      <c r="AA126" s="265"/>
      <c r="AB126" s="265"/>
      <c r="AC126" s="265"/>
      <c r="AD126" s="265"/>
      <c r="AE126" s="265"/>
      <c r="AG126" s="265"/>
      <c r="AI126" s="136"/>
      <c r="AL126" s="56"/>
      <c r="AM126" s="56"/>
      <c r="AO126" s="1"/>
      <c r="AP126" s="2"/>
      <c r="AQ126" s="139"/>
      <c r="AR126" s="286"/>
      <c r="AS126" s="286"/>
      <c r="AT126" s="286"/>
      <c r="AU126" s="286"/>
      <c r="AV126" s="286"/>
      <c r="AW126" s="286"/>
      <c r="AX126" s="286"/>
      <c r="AY126" s="286"/>
    </row>
    <row r="127" spans="1:51" s="131" customFormat="1" x14ac:dyDescent="0.25">
      <c r="A127" s="132"/>
      <c r="B127" s="262"/>
      <c r="E127" s="1"/>
      <c r="F127" s="1"/>
      <c r="G127" s="1"/>
      <c r="H127" s="1"/>
      <c r="I127" s="1"/>
      <c r="J127" s="1"/>
      <c r="K127" s="265"/>
      <c r="O127" s="264"/>
      <c r="Q127" s="1"/>
      <c r="R127" s="1"/>
      <c r="S127" s="1"/>
      <c r="T127" s="1"/>
      <c r="U127" s="135"/>
      <c r="AA127" s="265"/>
      <c r="AB127" s="265"/>
      <c r="AC127" s="265"/>
      <c r="AD127" s="265"/>
      <c r="AE127" s="265"/>
      <c r="AG127" s="265"/>
      <c r="AI127" s="136"/>
      <c r="AL127" s="56"/>
      <c r="AM127" s="56"/>
      <c r="AO127" s="1"/>
      <c r="AP127" s="2"/>
      <c r="AQ127" s="139"/>
      <c r="AR127" s="286"/>
      <c r="AS127" s="286"/>
      <c r="AT127" s="286"/>
      <c r="AU127" s="286"/>
      <c r="AV127" s="286"/>
      <c r="AW127" s="286"/>
      <c r="AX127" s="286"/>
      <c r="AY127" s="286"/>
    </row>
    <row r="128" spans="1:51" s="131" customFormat="1" x14ac:dyDescent="0.25">
      <c r="A128" s="132"/>
      <c r="B128" s="262"/>
      <c r="E128" s="1"/>
      <c r="F128" s="1"/>
      <c r="G128" s="1"/>
      <c r="H128" s="1"/>
      <c r="I128" s="1"/>
      <c r="J128" s="1"/>
      <c r="K128" s="265"/>
      <c r="O128" s="264"/>
      <c r="Q128" s="1"/>
      <c r="R128" s="1"/>
      <c r="S128" s="1"/>
      <c r="T128" s="1"/>
      <c r="U128" s="135"/>
      <c r="AA128" s="265"/>
      <c r="AB128" s="265"/>
      <c r="AC128" s="265"/>
      <c r="AD128" s="265"/>
      <c r="AE128" s="265"/>
      <c r="AG128" s="265"/>
      <c r="AI128" s="136"/>
      <c r="AL128" s="56"/>
      <c r="AM128" s="56"/>
      <c r="AO128" s="1"/>
      <c r="AP128" s="2"/>
      <c r="AQ128" s="139"/>
      <c r="AR128" s="286"/>
      <c r="AS128" s="286"/>
      <c r="AT128" s="286"/>
      <c r="AU128" s="286"/>
      <c r="AV128" s="286"/>
      <c r="AW128" s="286"/>
      <c r="AX128" s="286"/>
      <c r="AY128" s="286"/>
    </row>
    <row r="129" spans="1:51" s="131" customFormat="1" x14ac:dyDescent="0.25">
      <c r="A129" s="132"/>
      <c r="B129" s="262"/>
      <c r="E129" s="1"/>
      <c r="F129" s="1"/>
      <c r="G129" s="1"/>
      <c r="H129" s="1"/>
      <c r="I129" s="1"/>
      <c r="J129" s="1"/>
      <c r="K129" s="265"/>
      <c r="O129" s="264"/>
      <c r="Q129" s="1"/>
      <c r="R129" s="1"/>
      <c r="S129" s="1"/>
      <c r="T129" s="1"/>
      <c r="U129" s="135"/>
      <c r="AA129" s="265"/>
      <c r="AB129" s="265"/>
      <c r="AC129" s="265"/>
      <c r="AD129" s="265"/>
      <c r="AE129" s="265"/>
      <c r="AG129" s="265"/>
      <c r="AI129" s="136"/>
      <c r="AL129" s="56"/>
      <c r="AM129" s="56"/>
      <c r="AO129" s="1"/>
      <c r="AP129" s="2"/>
      <c r="AQ129" s="139"/>
      <c r="AR129" s="286"/>
      <c r="AS129" s="286"/>
      <c r="AT129" s="286"/>
      <c r="AU129" s="286"/>
      <c r="AV129" s="286"/>
      <c r="AW129" s="286"/>
      <c r="AX129" s="286"/>
      <c r="AY129" s="286"/>
    </row>
    <row r="130" spans="1:51" s="131" customFormat="1" x14ac:dyDescent="0.25">
      <c r="A130" s="132"/>
      <c r="B130" s="489"/>
      <c r="C130" s="489"/>
      <c r="D130" s="489"/>
      <c r="E130" s="489"/>
      <c r="F130" s="489"/>
      <c r="G130" s="1"/>
      <c r="H130" s="1"/>
      <c r="I130" s="1"/>
      <c r="J130" s="1"/>
      <c r="K130" s="265"/>
      <c r="M130" s="1"/>
      <c r="N130" s="1"/>
      <c r="O130" s="134"/>
      <c r="P130" s="1"/>
      <c r="Q130" s="1"/>
      <c r="R130" s="1"/>
      <c r="S130" s="1"/>
      <c r="T130" s="1"/>
      <c r="U130" s="135"/>
      <c r="AA130" s="265"/>
      <c r="AB130" s="265"/>
      <c r="AC130" s="265"/>
      <c r="AD130" s="265"/>
      <c r="AE130" s="265"/>
      <c r="AG130" s="265"/>
      <c r="AI130" s="136"/>
      <c r="AL130" s="56"/>
      <c r="AM130" s="56"/>
      <c r="AO130" s="1"/>
      <c r="AP130" s="2"/>
      <c r="AQ130" s="139"/>
      <c r="AR130" s="286"/>
      <c r="AS130" s="286"/>
      <c r="AT130" s="286"/>
      <c r="AU130" s="286"/>
      <c r="AV130" s="286"/>
      <c r="AW130" s="286"/>
      <c r="AX130" s="286"/>
      <c r="AY130" s="286"/>
    </row>
    <row r="131" spans="1:51" s="131" customFormat="1" x14ac:dyDescent="0.25">
      <c r="A131" s="132"/>
      <c r="B131" s="489"/>
      <c r="C131" s="489"/>
      <c r="D131" s="489"/>
      <c r="E131" s="489"/>
      <c r="F131" s="489"/>
      <c r="G131" s="1"/>
      <c r="H131" s="1"/>
      <c r="I131" s="1"/>
      <c r="J131" s="1"/>
      <c r="K131" s="265"/>
      <c r="M131" s="1"/>
      <c r="N131" s="1"/>
      <c r="O131" s="134"/>
      <c r="P131" s="1"/>
      <c r="Q131" s="1"/>
      <c r="R131" s="1"/>
      <c r="S131" s="1"/>
      <c r="T131" s="1"/>
      <c r="U131" s="135"/>
      <c r="AA131" s="265"/>
      <c r="AB131" s="265"/>
      <c r="AC131" s="265"/>
      <c r="AD131" s="265"/>
      <c r="AE131" s="265"/>
      <c r="AG131" s="265"/>
      <c r="AI131" s="136"/>
      <c r="AL131" s="56"/>
      <c r="AM131" s="56"/>
      <c r="AO131" s="1"/>
      <c r="AP131" s="2"/>
      <c r="AQ131" s="139"/>
      <c r="AR131" s="286"/>
      <c r="AS131" s="286"/>
      <c r="AT131" s="286"/>
      <c r="AU131" s="286"/>
      <c r="AV131" s="286"/>
      <c r="AW131" s="286"/>
      <c r="AX131" s="286"/>
      <c r="AY131" s="286"/>
    </row>
    <row r="132" spans="1:51" s="131" customFormat="1" x14ac:dyDescent="0.25">
      <c r="A132" s="132"/>
      <c r="B132" s="489"/>
      <c r="C132" s="489"/>
      <c r="D132" s="489"/>
      <c r="E132" s="489"/>
      <c r="F132" s="489"/>
      <c r="G132" s="1"/>
      <c r="H132" s="1"/>
      <c r="I132" s="1"/>
      <c r="J132" s="1"/>
      <c r="K132" s="265"/>
      <c r="M132" s="1"/>
      <c r="N132" s="1"/>
      <c r="O132" s="134"/>
      <c r="P132" s="1"/>
      <c r="Q132" s="1"/>
      <c r="R132" s="1"/>
      <c r="S132" s="1"/>
      <c r="T132" s="1"/>
      <c r="U132" s="135"/>
      <c r="AA132" s="265"/>
      <c r="AB132" s="265"/>
      <c r="AC132" s="265"/>
      <c r="AD132" s="265"/>
      <c r="AE132" s="265"/>
      <c r="AG132" s="265"/>
      <c r="AI132" s="136"/>
      <c r="AL132" s="56"/>
      <c r="AM132" s="56"/>
      <c r="AO132" s="1"/>
      <c r="AP132" s="2"/>
      <c r="AQ132" s="139"/>
      <c r="AR132" s="286"/>
      <c r="AS132" s="286"/>
      <c r="AT132" s="286"/>
      <c r="AU132" s="286"/>
      <c r="AV132" s="286"/>
      <c r="AW132" s="286"/>
      <c r="AX132" s="286"/>
      <c r="AY132" s="286"/>
    </row>
    <row r="133" spans="1:51" s="131" customFormat="1" x14ac:dyDescent="0.25">
      <c r="A133" s="132"/>
      <c r="B133" s="133"/>
      <c r="C133" s="1"/>
      <c r="D133" s="1"/>
      <c r="E133" s="1"/>
      <c r="F133" s="1"/>
      <c r="G133" s="1"/>
      <c r="H133" s="1"/>
      <c r="I133" s="1"/>
      <c r="J133" s="1"/>
      <c r="K133" s="265"/>
      <c r="M133" s="1"/>
      <c r="N133" s="1"/>
      <c r="O133" s="134"/>
      <c r="P133" s="1"/>
      <c r="Q133" s="1"/>
      <c r="R133" s="1"/>
      <c r="S133" s="1"/>
      <c r="T133" s="1"/>
      <c r="U133" s="135"/>
      <c r="AA133" s="265"/>
      <c r="AB133" s="265"/>
      <c r="AC133" s="265"/>
      <c r="AD133" s="265"/>
      <c r="AE133" s="265"/>
      <c r="AG133" s="265"/>
      <c r="AI133" s="136"/>
      <c r="AL133" s="56"/>
      <c r="AM133" s="56"/>
      <c r="AO133" s="1"/>
      <c r="AP133" s="2"/>
      <c r="AQ133" s="139"/>
      <c r="AR133" s="286"/>
      <c r="AS133" s="286"/>
      <c r="AT133" s="286"/>
      <c r="AU133" s="286"/>
      <c r="AV133" s="286"/>
      <c r="AW133" s="286"/>
      <c r="AX133" s="286"/>
      <c r="AY133" s="286"/>
    </row>
    <row r="134" spans="1:51" s="131" customFormat="1" x14ac:dyDescent="0.25">
      <c r="A134" s="132"/>
      <c r="B134" s="133"/>
      <c r="C134" s="1"/>
      <c r="D134" s="1"/>
      <c r="E134" s="1"/>
      <c r="F134" s="1"/>
      <c r="G134" s="1"/>
      <c r="H134" s="1"/>
      <c r="I134" s="1"/>
      <c r="J134" s="1"/>
      <c r="K134" s="265"/>
      <c r="M134" s="1"/>
      <c r="N134" s="1"/>
      <c r="O134" s="134"/>
      <c r="P134" s="1"/>
      <c r="Q134" s="1"/>
      <c r="R134" s="1"/>
      <c r="S134" s="1"/>
      <c r="T134" s="1"/>
      <c r="U134" s="135"/>
      <c r="AA134" s="265"/>
      <c r="AB134" s="265"/>
      <c r="AC134" s="265"/>
      <c r="AD134" s="265"/>
      <c r="AE134" s="265"/>
      <c r="AG134" s="265"/>
      <c r="AI134" s="136"/>
      <c r="AL134" s="56"/>
      <c r="AM134" s="56"/>
      <c r="AO134" s="1"/>
      <c r="AP134" s="2"/>
      <c r="AQ134" s="139"/>
      <c r="AR134" s="286"/>
      <c r="AS134" s="286"/>
      <c r="AT134" s="286"/>
      <c r="AU134" s="286"/>
      <c r="AV134" s="286"/>
      <c r="AW134" s="286"/>
      <c r="AX134" s="286"/>
      <c r="AY134" s="286"/>
    </row>
    <row r="135" spans="1:51" s="131" customFormat="1" x14ac:dyDescent="0.25">
      <c r="A135" s="132"/>
      <c r="B135" s="133"/>
      <c r="C135" s="1"/>
      <c r="D135" s="1"/>
      <c r="E135" s="1"/>
      <c r="F135" s="1"/>
      <c r="G135" s="1"/>
      <c r="H135" s="1"/>
      <c r="I135" s="1"/>
      <c r="J135" s="1"/>
      <c r="K135" s="265"/>
      <c r="M135" s="1"/>
      <c r="N135" s="1"/>
      <c r="O135" s="134"/>
      <c r="P135" s="1"/>
      <c r="Q135" s="1"/>
      <c r="R135" s="1"/>
      <c r="S135" s="1"/>
      <c r="T135" s="1"/>
      <c r="U135" s="135"/>
      <c r="AA135" s="265"/>
      <c r="AB135" s="265"/>
      <c r="AC135" s="265"/>
      <c r="AD135" s="265"/>
      <c r="AE135" s="265"/>
      <c r="AG135" s="265"/>
      <c r="AI135" s="136"/>
      <c r="AL135" s="56"/>
      <c r="AM135" s="56"/>
      <c r="AO135" s="1"/>
      <c r="AP135" s="2"/>
      <c r="AQ135" s="139"/>
      <c r="AR135" s="286"/>
      <c r="AS135" s="286"/>
      <c r="AT135" s="286"/>
      <c r="AU135" s="286"/>
      <c r="AV135" s="286"/>
      <c r="AW135" s="286"/>
      <c r="AX135" s="286"/>
      <c r="AY135" s="286"/>
    </row>
    <row r="136" spans="1:51" s="131" customFormat="1" x14ac:dyDescent="0.25">
      <c r="A136" s="132"/>
      <c r="B136" s="133"/>
      <c r="C136" s="1"/>
      <c r="D136" s="1"/>
      <c r="E136" s="1"/>
      <c r="F136" s="1"/>
      <c r="G136" s="1"/>
      <c r="H136" s="1"/>
      <c r="I136" s="1"/>
      <c r="J136" s="1"/>
      <c r="K136" s="265"/>
      <c r="M136" s="1"/>
      <c r="N136" s="1"/>
      <c r="O136" s="134"/>
      <c r="P136" s="1"/>
      <c r="Q136" s="1"/>
      <c r="R136" s="1"/>
      <c r="S136" s="1"/>
      <c r="T136" s="1"/>
      <c r="U136" s="135"/>
      <c r="AA136" s="265"/>
      <c r="AB136" s="265"/>
      <c r="AC136" s="265"/>
      <c r="AD136" s="265"/>
      <c r="AE136" s="265"/>
      <c r="AG136" s="265"/>
      <c r="AI136" s="136"/>
      <c r="AL136" s="56"/>
      <c r="AM136" s="56"/>
      <c r="AO136" s="1"/>
      <c r="AP136" s="2"/>
      <c r="AQ136" s="139"/>
      <c r="AR136" s="286"/>
      <c r="AS136" s="286"/>
      <c r="AT136" s="286"/>
      <c r="AU136" s="286"/>
      <c r="AV136" s="286"/>
      <c r="AW136" s="286"/>
      <c r="AX136" s="286"/>
      <c r="AY136" s="286"/>
    </row>
    <row r="137" spans="1:51" s="131" customFormat="1" x14ac:dyDescent="0.25">
      <c r="A137" s="132"/>
      <c r="B137" s="133"/>
      <c r="C137" s="1"/>
      <c r="D137" s="1"/>
      <c r="E137" s="1"/>
      <c r="F137" s="1"/>
      <c r="G137" s="1"/>
      <c r="H137" s="1"/>
      <c r="I137" s="1"/>
      <c r="J137" s="1"/>
      <c r="K137" s="265"/>
      <c r="M137" s="1"/>
      <c r="N137" s="1"/>
      <c r="O137" s="134"/>
      <c r="P137" s="1"/>
      <c r="Q137" s="1"/>
      <c r="R137" s="1"/>
      <c r="S137" s="1"/>
      <c r="T137" s="1"/>
      <c r="U137" s="135"/>
      <c r="AA137" s="265"/>
      <c r="AB137" s="265"/>
      <c r="AC137" s="265"/>
      <c r="AD137" s="265"/>
      <c r="AE137" s="265"/>
      <c r="AG137" s="265"/>
      <c r="AI137" s="136"/>
      <c r="AL137" s="56"/>
      <c r="AM137" s="56"/>
      <c r="AO137" s="1"/>
      <c r="AP137" s="2"/>
      <c r="AQ137" s="139"/>
      <c r="AR137" s="286"/>
      <c r="AS137" s="286"/>
      <c r="AT137" s="286"/>
      <c r="AU137" s="286"/>
      <c r="AV137" s="286"/>
      <c r="AW137" s="286"/>
      <c r="AX137" s="286"/>
      <c r="AY137" s="286"/>
    </row>
    <row r="138" spans="1:51" s="131" customFormat="1" x14ac:dyDescent="0.25">
      <c r="A138" s="132"/>
      <c r="B138" s="133"/>
      <c r="C138" s="1"/>
      <c r="D138" s="1"/>
      <c r="E138" s="1"/>
      <c r="F138" s="1"/>
      <c r="G138" s="1"/>
      <c r="H138" s="1"/>
      <c r="I138" s="1"/>
      <c r="J138" s="1"/>
      <c r="K138" s="265"/>
      <c r="M138" s="1"/>
      <c r="N138" s="1"/>
      <c r="O138" s="134"/>
      <c r="P138" s="1"/>
      <c r="Q138" s="1"/>
      <c r="R138" s="1"/>
      <c r="S138" s="1"/>
      <c r="T138" s="1"/>
      <c r="U138" s="135"/>
      <c r="AA138" s="265"/>
      <c r="AB138" s="265"/>
      <c r="AC138" s="265"/>
      <c r="AD138" s="265"/>
      <c r="AE138" s="265"/>
      <c r="AG138" s="265"/>
      <c r="AI138" s="136"/>
      <c r="AL138" s="56"/>
      <c r="AM138" s="56"/>
      <c r="AO138" s="1"/>
      <c r="AP138" s="2"/>
      <c r="AQ138" s="139"/>
      <c r="AR138" s="286"/>
      <c r="AS138" s="286"/>
      <c r="AT138" s="286"/>
      <c r="AU138" s="286"/>
      <c r="AV138" s="286"/>
      <c r="AW138" s="286"/>
      <c r="AX138" s="286"/>
      <c r="AY138" s="286"/>
    </row>
    <row r="139" spans="1:51" s="131" customFormat="1" x14ac:dyDescent="0.25">
      <c r="A139" s="132"/>
      <c r="B139" s="133"/>
      <c r="C139" s="1"/>
      <c r="D139" s="1"/>
      <c r="E139" s="1"/>
      <c r="F139" s="1"/>
      <c r="G139" s="1"/>
      <c r="H139" s="1"/>
      <c r="I139" s="1"/>
      <c r="J139" s="1"/>
      <c r="K139" s="265"/>
      <c r="M139" s="1"/>
      <c r="N139" s="1"/>
      <c r="O139" s="134"/>
      <c r="P139" s="1"/>
      <c r="Q139" s="1"/>
      <c r="R139" s="1"/>
      <c r="S139" s="1"/>
      <c r="T139" s="1"/>
      <c r="U139" s="135"/>
      <c r="AA139" s="265"/>
      <c r="AB139" s="265"/>
      <c r="AC139" s="265"/>
      <c r="AD139" s="265"/>
      <c r="AE139" s="265"/>
      <c r="AG139" s="265"/>
      <c r="AI139" s="136"/>
      <c r="AL139" s="56"/>
      <c r="AM139" s="56"/>
      <c r="AO139" s="1"/>
      <c r="AP139" s="2"/>
      <c r="AQ139" s="139"/>
      <c r="AR139" s="286"/>
      <c r="AS139" s="286"/>
      <c r="AT139" s="286"/>
      <c r="AU139" s="286"/>
      <c r="AV139" s="286"/>
      <c r="AW139" s="286"/>
      <c r="AX139" s="286"/>
      <c r="AY139" s="286"/>
    </row>
    <row r="140" spans="1:51" s="131" customFormat="1" x14ac:dyDescent="0.25">
      <c r="A140" s="132"/>
      <c r="B140" s="133"/>
      <c r="C140" s="1"/>
      <c r="D140" s="1"/>
      <c r="E140" s="1"/>
      <c r="F140" s="1"/>
      <c r="G140" s="1"/>
      <c r="H140" s="1"/>
      <c r="I140" s="1"/>
      <c r="J140" s="1"/>
      <c r="K140" s="265"/>
      <c r="M140" s="1"/>
      <c r="N140" s="1"/>
      <c r="O140" s="134"/>
      <c r="P140" s="1"/>
      <c r="Q140" s="1"/>
      <c r="R140" s="1"/>
      <c r="S140" s="1"/>
      <c r="T140" s="1"/>
      <c r="U140" s="135"/>
      <c r="AA140" s="265"/>
      <c r="AB140" s="265"/>
      <c r="AC140" s="265"/>
      <c r="AD140" s="265"/>
      <c r="AE140" s="265"/>
      <c r="AG140" s="265"/>
      <c r="AI140" s="136"/>
      <c r="AL140" s="56"/>
      <c r="AM140" s="56"/>
      <c r="AO140" s="1"/>
      <c r="AP140" s="2"/>
      <c r="AQ140" s="139"/>
      <c r="AR140" s="286"/>
      <c r="AS140" s="286"/>
      <c r="AT140" s="286"/>
      <c r="AU140" s="286"/>
      <c r="AV140" s="286"/>
      <c r="AW140" s="286"/>
      <c r="AX140" s="286"/>
      <c r="AY140" s="286"/>
    </row>
    <row r="141" spans="1:51" s="131" customFormat="1" x14ac:dyDescent="0.25">
      <c r="A141" s="132"/>
      <c r="B141" s="133"/>
      <c r="C141" s="1"/>
      <c r="D141" s="1"/>
      <c r="E141" s="1"/>
      <c r="F141" s="1"/>
      <c r="G141" s="1"/>
      <c r="H141" s="1"/>
      <c r="I141" s="1"/>
      <c r="J141" s="1"/>
      <c r="K141" s="265"/>
      <c r="M141" s="1"/>
      <c r="N141" s="1"/>
      <c r="O141" s="134"/>
      <c r="P141" s="1"/>
      <c r="Q141" s="1"/>
      <c r="R141" s="1"/>
      <c r="S141" s="1"/>
      <c r="T141" s="1"/>
      <c r="U141" s="135"/>
      <c r="AA141" s="265"/>
      <c r="AB141" s="265"/>
      <c r="AC141" s="265"/>
      <c r="AD141" s="265"/>
      <c r="AE141" s="265"/>
      <c r="AG141" s="265"/>
      <c r="AI141" s="136"/>
      <c r="AL141" s="287"/>
      <c r="AM141" s="288"/>
      <c r="AO141" s="1"/>
      <c r="AP141" s="2"/>
      <c r="AQ141" s="139"/>
      <c r="AR141" s="286"/>
      <c r="AS141" s="286"/>
      <c r="AT141" s="286"/>
      <c r="AU141" s="286"/>
      <c r="AV141" s="286"/>
      <c r="AW141" s="286"/>
      <c r="AX141" s="286"/>
      <c r="AY141" s="286"/>
    </row>
    <row r="142" spans="1:51" s="131" customFormat="1" x14ac:dyDescent="0.25">
      <c r="A142" s="132"/>
      <c r="B142" s="133"/>
      <c r="C142" s="1"/>
      <c r="D142" s="1"/>
      <c r="E142" s="1"/>
      <c r="F142" s="1"/>
      <c r="G142" s="1"/>
      <c r="H142" s="1"/>
      <c r="I142" s="1"/>
      <c r="J142" s="1"/>
      <c r="K142" s="265"/>
      <c r="M142" s="1"/>
      <c r="N142" s="1"/>
      <c r="O142" s="134"/>
      <c r="P142" s="1"/>
      <c r="Q142" s="1"/>
      <c r="R142" s="1"/>
      <c r="S142" s="1"/>
      <c r="T142" s="1"/>
      <c r="U142" s="135"/>
      <c r="AA142" s="265"/>
      <c r="AB142" s="265"/>
      <c r="AC142" s="265"/>
      <c r="AD142" s="265"/>
      <c r="AE142" s="265"/>
      <c r="AG142" s="265"/>
      <c r="AI142" s="136"/>
      <c r="AL142" s="287"/>
      <c r="AM142" s="288"/>
      <c r="AO142" s="1"/>
      <c r="AP142" s="2"/>
      <c r="AQ142" s="139"/>
      <c r="AR142" s="286"/>
      <c r="AS142" s="286"/>
      <c r="AT142" s="286"/>
      <c r="AU142" s="286"/>
      <c r="AV142" s="286"/>
      <c r="AW142" s="286"/>
      <c r="AX142" s="286"/>
      <c r="AY142" s="286"/>
    </row>
    <row r="143" spans="1:51" s="131" customFormat="1" x14ac:dyDescent="0.25">
      <c r="A143" s="132"/>
      <c r="B143" s="133"/>
      <c r="C143" s="1"/>
      <c r="D143" s="1"/>
      <c r="E143" s="1"/>
      <c r="F143" s="1"/>
      <c r="G143" s="1"/>
      <c r="H143" s="1"/>
      <c r="I143" s="1"/>
      <c r="J143" s="1"/>
      <c r="K143" s="265"/>
      <c r="M143" s="1"/>
      <c r="N143" s="1"/>
      <c r="O143" s="134"/>
      <c r="P143" s="1"/>
      <c r="Q143" s="1"/>
      <c r="R143" s="1"/>
      <c r="S143" s="1"/>
      <c r="T143" s="1"/>
      <c r="U143" s="135"/>
      <c r="AA143" s="265"/>
      <c r="AB143" s="265"/>
      <c r="AC143" s="265"/>
      <c r="AD143" s="265"/>
      <c r="AE143" s="265"/>
      <c r="AG143" s="265"/>
      <c r="AI143" s="136"/>
      <c r="AL143" s="287"/>
      <c r="AM143" s="288"/>
      <c r="AO143" s="1"/>
      <c r="AP143" s="2"/>
      <c r="AQ143" s="139"/>
      <c r="AR143" s="286"/>
      <c r="AS143" s="286"/>
      <c r="AT143" s="286"/>
      <c r="AU143" s="286"/>
      <c r="AV143" s="286"/>
      <c r="AW143" s="286"/>
      <c r="AX143" s="286"/>
      <c r="AY143" s="286"/>
    </row>
    <row r="144" spans="1:51" s="131" customFormat="1" x14ac:dyDescent="0.25">
      <c r="A144" s="132"/>
      <c r="B144" s="133"/>
      <c r="C144" s="1"/>
      <c r="D144" s="1"/>
      <c r="E144" s="1"/>
      <c r="F144" s="1"/>
      <c r="G144" s="1"/>
      <c r="H144" s="1"/>
      <c r="I144" s="1"/>
      <c r="J144" s="1"/>
      <c r="K144" s="265"/>
      <c r="M144" s="1"/>
      <c r="N144" s="1"/>
      <c r="O144" s="134"/>
      <c r="P144" s="1"/>
      <c r="Q144" s="1"/>
      <c r="R144" s="1"/>
      <c r="S144" s="1"/>
      <c r="T144" s="1"/>
      <c r="U144" s="135"/>
      <c r="AA144" s="265"/>
      <c r="AB144" s="265"/>
      <c r="AC144" s="265"/>
      <c r="AD144" s="265"/>
      <c r="AE144" s="265"/>
      <c r="AG144" s="265"/>
      <c r="AI144" s="136"/>
      <c r="AL144" s="287"/>
      <c r="AM144" s="288"/>
      <c r="AO144" s="1"/>
      <c r="AP144" s="2"/>
      <c r="AQ144" s="139"/>
      <c r="AR144" s="286"/>
      <c r="AS144" s="286"/>
      <c r="AT144" s="286"/>
      <c r="AU144" s="286"/>
      <c r="AV144" s="286"/>
      <c r="AW144" s="286"/>
      <c r="AX144" s="286"/>
      <c r="AY144" s="286"/>
    </row>
    <row r="145" spans="1:51" s="131" customFormat="1" x14ac:dyDescent="0.25">
      <c r="A145" s="132"/>
      <c r="B145" s="133"/>
      <c r="C145" s="1"/>
      <c r="D145" s="1"/>
      <c r="E145" s="1"/>
      <c r="F145" s="1"/>
      <c r="G145" s="1"/>
      <c r="H145" s="1"/>
      <c r="I145" s="1"/>
      <c r="J145" s="1"/>
      <c r="K145" s="265"/>
      <c r="M145" s="1"/>
      <c r="N145" s="1"/>
      <c r="O145" s="134"/>
      <c r="P145" s="1"/>
      <c r="Q145" s="1"/>
      <c r="R145" s="1"/>
      <c r="S145" s="1"/>
      <c r="T145" s="1"/>
      <c r="U145" s="135"/>
      <c r="AA145" s="265"/>
      <c r="AB145" s="265"/>
      <c r="AC145" s="265"/>
      <c r="AD145" s="265"/>
      <c r="AE145" s="265"/>
      <c r="AG145" s="265"/>
      <c r="AI145" s="136"/>
      <c r="AL145" s="287"/>
      <c r="AM145" s="288"/>
      <c r="AO145" s="1"/>
      <c r="AP145" s="2"/>
      <c r="AQ145" s="139"/>
      <c r="AR145" s="286"/>
      <c r="AS145" s="286"/>
      <c r="AT145" s="286"/>
      <c r="AU145" s="286"/>
      <c r="AV145" s="286"/>
      <c r="AW145" s="286"/>
      <c r="AX145" s="286"/>
      <c r="AY145" s="286"/>
    </row>
    <row r="146" spans="1:51" s="131" customFormat="1" x14ac:dyDescent="0.25">
      <c r="A146" s="132"/>
      <c r="B146" s="133"/>
      <c r="C146" s="1"/>
      <c r="D146" s="1"/>
      <c r="E146" s="1"/>
      <c r="F146" s="1"/>
      <c r="G146" s="1"/>
      <c r="H146" s="1"/>
      <c r="I146" s="1"/>
      <c r="J146" s="1"/>
      <c r="K146" s="265"/>
      <c r="M146" s="1"/>
      <c r="N146" s="1"/>
      <c r="O146" s="134"/>
      <c r="P146" s="1"/>
      <c r="Q146" s="1"/>
      <c r="R146" s="1"/>
      <c r="S146" s="1"/>
      <c r="T146" s="1"/>
      <c r="U146" s="135"/>
      <c r="AA146" s="265"/>
      <c r="AB146" s="265"/>
      <c r="AC146" s="265"/>
      <c r="AD146" s="265"/>
      <c r="AE146" s="265"/>
      <c r="AG146" s="265"/>
      <c r="AI146" s="136"/>
      <c r="AL146" s="287"/>
      <c r="AM146" s="288"/>
      <c r="AO146" s="1"/>
      <c r="AP146" s="2"/>
      <c r="AQ146" s="139"/>
      <c r="AR146" s="286"/>
      <c r="AS146" s="286"/>
      <c r="AT146" s="286"/>
      <c r="AU146" s="286"/>
      <c r="AV146" s="286"/>
      <c r="AW146" s="286"/>
      <c r="AX146" s="286"/>
      <c r="AY146" s="286"/>
    </row>
    <row r="147" spans="1:51" s="131" customFormat="1" x14ac:dyDescent="0.25">
      <c r="A147" s="132"/>
      <c r="B147" s="133"/>
      <c r="C147" s="1"/>
      <c r="D147" s="1"/>
      <c r="E147" s="1"/>
      <c r="F147" s="1"/>
      <c r="G147" s="1"/>
      <c r="H147" s="1"/>
      <c r="I147" s="1"/>
      <c r="J147" s="1"/>
      <c r="K147" s="265"/>
      <c r="M147" s="1"/>
      <c r="N147" s="1"/>
      <c r="O147" s="134"/>
      <c r="P147" s="1"/>
      <c r="Q147" s="1"/>
      <c r="R147" s="1"/>
      <c r="S147" s="1"/>
      <c r="T147" s="1"/>
      <c r="U147" s="135"/>
      <c r="AA147" s="265"/>
      <c r="AB147" s="265"/>
      <c r="AC147" s="265"/>
      <c r="AD147" s="265"/>
      <c r="AE147" s="265"/>
      <c r="AG147" s="265"/>
      <c r="AI147" s="136"/>
      <c r="AL147" s="287"/>
      <c r="AM147" s="288"/>
      <c r="AO147" s="1"/>
      <c r="AP147" s="2"/>
      <c r="AQ147" s="139"/>
      <c r="AR147" s="286"/>
      <c r="AS147" s="286"/>
      <c r="AT147" s="286"/>
      <c r="AU147" s="286"/>
      <c r="AV147" s="286"/>
      <c r="AW147" s="286"/>
      <c r="AX147" s="286"/>
      <c r="AY147" s="286"/>
    </row>
    <row r="148" spans="1:51" s="131" customFormat="1" x14ac:dyDescent="0.25">
      <c r="A148" s="132"/>
      <c r="B148" s="133"/>
      <c r="C148" s="1"/>
      <c r="D148" s="1"/>
      <c r="E148" s="1"/>
      <c r="F148" s="1"/>
      <c r="G148" s="1"/>
      <c r="H148" s="1"/>
      <c r="I148" s="1"/>
      <c r="J148" s="1"/>
      <c r="K148" s="265"/>
      <c r="M148" s="1"/>
      <c r="N148" s="1"/>
      <c r="O148" s="134"/>
      <c r="P148" s="1"/>
      <c r="Q148" s="1"/>
      <c r="R148" s="1"/>
      <c r="S148" s="1"/>
      <c r="T148" s="1"/>
      <c r="U148" s="135"/>
      <c r="AA148" s="265"/>
      <c r="AB148" s="265"/>
      <c r="AC148" s="265"/>
      <c r="AD148" s="265"/>
      <c r="AE148" s="265"/>
      <c r="AG148" s="265"/>
      <c r="AI148" s="136"/>
      <c r="AL148" s="287"/>
      <c r="AM148" s="288"/>
      <c r="AO148" s="1"/>
      <c r="AP148" s="2"/>
      <c r="AQ148" s="139"/>
      <c r="AR148" s="286"/>
      <c r="AS148" s="286"/>
      <c r="AT148" s="286"/>
      <c r="AU148" s="286"/>
      <c r="AV148" s="286"/>
      <c r="AW148" s="286"/>
      <c r="AX148" s="286"/>
      <c r="AY148" s="286"/>
    </row>
    <row r="149" spans="1:51" s="131" customFormat="1" x14ac:dyDescent="0.25">
      <c r="A149" s="132"/>
      <c r="B149" s="133"/>
      <c r="C149" s="1"/>
      <c r="D149" s="1"/>
      <c r="E149" s="1"/>
      <c r="F149" s="1"/>
      <c r="G149" s="1"/>
      <c r="H149" s="1"/>
      <c r="I149" s="1"/>
      <c r="J149" s="1"/>
      <c r="K149" s="265"/>
      <c r="M149" s="1"/>
      <c r="N149" s="1"/>
      <c r="O149" s="134"/>
      <c r="P149" s="1"/>
      <c r="Q149" s="1"/>
      <c r="R149" s="1"/>
      <c r="S149" s="1"/>
      <c r="T149" s="1"/>
      <c r="U149" s="135"/>
      <c r="AA149" s="265"/>
      <c r="AB149" s="265"/>
      <c r="AC149" s="265"/>
      <c r="AD149" s="265"/>
      <c r="AE149" s="265"/>
      <c r="AG149" s="265"/>
      <c r="AI149" s="136"/>
      <c r="AL149" s="287"/>
      <c r="AM149" s="288"/>
      <c r="AO149" s="1"/>
      <c r="AP149" s="2"/>
      <c r="AQ149" s="139"/>
      <c r="AR149" s="286"/>
      <c r="AS149" s="286"/>
      <c r="AT149" s="286"/>
      <c r="AU149" s="286"/>
      <c r="AV149" s="286"/>
      <c r="AW149" s="286"/>
      <c r="AX149" s="286"/>
      <c r="AY149" s="286"/>
    </row>
    <row r="150" spans="1:51" s="131" customFormat="1" x14ac:dyDescent="0.25">
      <c r="A150" s="132"/>
      <c r="B150" s="133"/>
      <c r="C150" s="1"/>
      <c r="D150" s="1"/>
      <c r="E150" s="1"/>
      <c r="F150" s="1"/>
      <c r="G150" s="1"/>
      <c r="H150" s="1"/>
      <c r="I150" s="1"/>
      <c r="J150" s="1"/>
      <c r="K150" s="265"/>
      <c r="M150" s="1"/>
      <c r="N150" s="1"/>
      <c r="O150" s="134"/>
      <c r="P150" s="1"/>
      <c r="Q150" s="1"/>
      <c r="R150" s="1"/>
      <c r="S150" s="1"/>
      <c r="T150" s="1"/>
      <c r="U150" s="135"/>
      <c r="AA150" s="265"/>
      <c r="AB150" s="265"/>
      <c r="AC150" s="265"/>
      <c r="AD150" s="265"/>
      <c r="AE150" s="265"/>
      <c r="AG150" s="265"/>
      <c r="AI150" s="136"/>
      <c r="AL150" s="287"/>
      <c r="AM150" s="288"/>
      <c r="AO150" s="1"/>
      <c r="AP150" s="2"/>
      <c r="AQ150" s="139"/>
      <c r="AR150" s="286"/>
      <c r="AS150" s="286"/>
      <c r="AT150" s="286"/>
      <c r="AU150" s="286"/>
      <c r="AV150" s="286"/>
      <c r="AW150" s="286"/>
      <c r="AX150" s="286"/>
      <c r="AY150" s="286"/>
    </row>
    <row r="151" spans="1:51" s="131" customFormat="1" x14ac:dyDescent="0.25">
      <c r="A151" s="132"/>
      <c r="B151" s="133"/>
      <c r="C151" s="1"/>
      <c r="D151" s="1"/>
      <c r="E151" s="1"/>
      <c r="F151" s="1"/>
      <c r="G151" s="1"/>
      <c r="H151" s="1"/>
      <c r="I151" s="1"/>
      <c r="J151" s="1"/>
      <c r="K151" s="265"/>
      <c r="M151" s="1"/>
      <c r="N151" s="1"/>
      <c r="O151" s="134"/>
      <c r="P151" s="1"/>
      <c r="Q151" s="1"/>
      <c r="R151" s="1"/>
      <c r="S151" s="1"/>
      <c r="T151" s="1"/>
      <c r="U151" s="135"/>
      <c r="V151" s="286"/>
      <c r="AA151" s="265"/>
      <c r="AB151" s="265"/>
      <c r="AC151" s="265"/>
      <c r="AD151" s="265"/>
      <c r="AE151" s="265"/>
      <c r="AG151" s="265"/>
      <c r="AI151" s="136"/>
      <c r="AL151" s="287"/>
      <c r="AM151" s="288"/>
      <c r="AO151" s="1"/>
      <c r="AP151" s="2"/>
      <c r="AQ151" s="139"/>
      <c r="AR151" s="286"/>
      <c r="AS151" s="286"/>
      <c r="AT151" s="286"/>
      <c r="AU151" s="286"/>
      <c r="AV151" s="286"/>
      <c r="AW151" s="286"/>
      <c r="AX151" s="286"/>
      <c r="AY151" s="286"/>
    </row>
    <row r="152" spans="1:51" s="131" customFormat="1" x14ac:dyDescent="0.25">
      <c r="A152" s="132"/>
      <c r="B152" s="133"/>
      <c r="C152" s="1"/>
      <c r="D152" s="1"/>
      <c r="E152" s="1"/>
      <c r="F152" s="1"/>
      <c r="G152" s="1"/>
      <c r="H152" s="1"/>
      <c r="I152" s="1"/>
      <c r="J152" s="1"/>
      <c r="K152" s="265"/>
      <c r="M152" s="1"/>
      <c r="N152" s="1"/>
      <c r="O152" s="134"/>
      <c r="P152" s="1"/>
      <c r="Q152" s="1"/>
      <c r="R152" s="1"/>
      <c r="S152" s="1"/>
      <c r="T152" s="1"/>
      <c r="U152" s="135"/>
      <c r="AA152" s="265"/>
      <c r="AB152" s="265"/>
      <c r="AC152" s="265"/>
      <c r="AD152" s="265"/>
      <c r="AE152" s="265"/>
      <c r="AG152" s="265"/>
      <c r="AI152" s="136"/>
      <c r="AL152" s="287"/>
      <c r="AM152" s="288"/>
      <c r="AO152" s="1"/>
      <c r="AP152" s="2"/>
      <c r="AQ152" s="139"/>
      <c r="AR152" s="286"/>
      <c r="AS152" s="286"/>
      <c r="AT152" s="286"/>
      <c r="AU152" s="286"/>
      <c r="AV152" s="286"/>
      <c r="AW152" s="286"/>
      <c r="AX152" s="286"/>
      <c r="AY152" s="286"/>
    </row>
    <row r="153" spans="1:51" s="131" customFormat="1" x14ac:dyDescent="0.25">
      <c r="A153" s="132"/>
      <c r="B153" s="133"/>
      <c r="C153" s="1"/>
      <c r="D153" s="1"/>
      <c r="E153" s="1"/>
      <c r="F153" s="1"/>
      <c r="G153" s="1"/>
      <c r="H153" s="1"/>
      <c r="I153" s="1"/>
      <c r="J153" s="1"/>
      <c r="K153" s="265"/>
      <c r="M153" s="1"/>
      <c r="N153" s="1"/>
      <c r="O153" s="134"/>
      <c r="P153" s="1"/>
      <c r="Q153" s="1"/>
      <c r="R153" s="1"/>
      <c r="S153" s="1"/>
      <c r="T153" s="1"/>
      <c r="U153" s="135"/>
      <c r="AA153" s="265"/>
      <c r="AB153" s="265"/>
      <c r="AC153" s="265"/>
      <c r="AD153" s="265"/>
      <c r="AE153" s="265"/>
      <c r="AG153" s="265"/>
      <c r="AI153" s="136"/>
      <c r="AL153" s="287"/>
      <c r="AM153" s="288"/>
      <c r="AO153" s="1"/>
      <c r="AP153" s="2"/>
      <c r="AQ153" s="139"/>
      <c r="AR153" s="286"/>
      <c r="AS153" s="286"/>
      <c r="AT153" s="286"/>
      <c r="AU153" s="286"/>
      <c r="AV153" s="286"/>
      <c r="AW153" s="286"/>
      <c r="AX153" s="286"/>
      <c r="AY153" s="286"/>
    </row>
    <row r="154" spans="1:51" s="131" customFormat="1" x14ac:dyDescent="0.25">
      <c r="A154" s="132"/>
      <c r="B154" s="133"/>
      <c r="C154" s="1"/>
      <c r="D154" s="1"/>
      <c r="E154" s="1"/>
      <c r="F154" s="1"/>
      <c r="G154" s="1"/>
      <c r="H154" s="1"/>
      <c r="I154" s="1"/>
      <c r="J154" s="1"/>
      <c r="K154" s="265"/>
      <c r="M154" s="1"/>
      <c r="N154" s="1"/>
      <c r="O154" s="134"/>
      <c r="P154" s="1"/>
      <c r="Q154" s="1"/>
      <c r="R154" s="1"/>
      <c r="S154" s="1"/>
      <c r="T154" s="1"/>
      <c r="U154" s="135"/>
      <c r="AA154" s="265"/>
      <c r="AB154" s="265"/>
      <c r="AC154" s="265"/>
      <c r="AD154" s="265"/>
      <c r="AE154" s="265"/>
      <c r="AG154" s="265"/>
      <c r="AI154" s="136"/>
      <c r="AL154" s="287"/>
      <c r="AM154" s="288"/>
      <c r="AO154" s="1"/>
      <c r="AP154" s="2"/>
      <c r="AQ154" s="139"/>
      <c r="AR154" s="286"/>
      <c r="AS154" s="286"/>
      <c r="AT154" s="286"/>
      <c r="AU154" s="286"/>
      <c r="AV154" s="286"/>
      <c r="AW154" s="286"/>
      <c r="AX154" s="286"/>
      <c r="AY154" s="286"/>
    </row>
    <row r="155" spans="1:51" s="131" customFormat="1" x14ac:dyDescent="0.25">
      <c r="A155" s="132"/>
      <c r="B155" s="133"/>
      <c r="C155" s="1"/>
      <c r="D155" s="1"/>
      <c r="E155" s="1"/>
      <c r="F155" s="1"/>
      <c r="G155" s="1"/>
      <c r="H155" s="1"/>
      <c r="I155" s="1"/>
      <c r="J155" s="1"/>
      <c r="K155" s="265"/>
      <c r="M155" s="1"/>
      <c r="N155" s="1"/>
      <c r="O155" s="134"/>
      <c r="P155" s="1"/>
      <c r="Q155" s="1"/>
      <c r="R155" s="1"/>
      <c r="S155" s="1"/>
      <c r="T155" s="1"/>
      <c r="U155" s="135"/>
      <c r="AA155" s="265"/>
      <c r="AB155" s="265"/>
      <c r="AC155" s="265"/>
      <c r="AD155" s="265"/>
      <c r="AE155" s="265"/>
      <c r="AG155" s="265"/>
      <c r="AI155" s="136"/>
      <c r="AL155" s="287"/>
      <c r="AM155" s="288"/>
      <c r="AO155" s="1"/>
      <c r="AP155" s="2"/>
      <c r="AQ155" s="139"/>
      <c r="AR155" s="286"/>
      <c r="AS155" s="286"/>
      <c r="AT155" s="286"/>
      <c r="AU155" s="286"/>
      <c r="AV155" s="286"/>
      <c r="AW155" s="286"/>
      <c r="AX155" s="286"/>
      <c r="AY155" s="286"/>
    </row>
    <row r="156" spans="1:51" s="131" customFormat="1" x14ac:dyDescent="0.25">
      <c r="A156" s="132"/>
      <c r="B156" s="133"/>
      <c r="C156" s="1"/>
      <c r="D156" s="1"/>
      <c r="E156" s="1"/>
      <c r="F156" s="1"/>
      <c r="G156" s="1"/>
      <c r="H156" s="1"/>
      <c r="I156" s="1"/>
      <c r="J156" s="1"/>
      <c r="K156" s="265"/>
      <c r="M156" s="1"/>
      <c r="N156" s="1"/>
      <c r="O156" s="134"/>
      <c r="P156" s="1"/>
      <c r="Q156" s="1"/>
      <c r="R156" s="1"/>
      <c r="S156" s="1"/>
      <c r="T156" s="1"/>
      <c r="U156" s="135"/>
      <c r="AA156" s="265"/>
      <c r="AB156" s="265"/>
      <c r="AC156" s="265"/>
      <c r="AD156" s="265"/>
      <c r="AE156" s="265"/>
      <c r="AG156" s="265"/>
      <c r="AI156" s="136"/>
      <c r="AL156" s="287"/>
      <c r="AM156" s="288"/>
      <c r="AO156" s="1"/>
      <c r="AP156" s="2"/>
      <c r="AQ156" s="139"/>
      <c r="AR156" s="286"/>
      <c r="AS156" s="286"/>
      <c r="AT156" s="286"/>
      <c r="AU156" s="286"/>
      <c r="AV156" s="286"/>
      <c r="AW156" s="286"/>
      <c r="AX156" s="286"/>
      <c r="AY156" s="286"/>
    </row>
    <row r="157" spans="1:51" s="131" customFormat="1" x14ac:dyDescent="0.25">
      <c r="A157" s="132"/>
      <c r="B157" s="133"/>
      <c r="C157" s="1"/>
      <c r="D157" s="1"/>
      <c r="E157" s="1"/>
      <c r="F157" s="1"/>
      <c r="G157" s="1"/>
      <c r="H157" s="1"/>
      <c r="I157" s="1"/>
      <c r="J157" s="1"/>
      <c r="K157" s="265"/>
      <c r="M157" s="1"/>
      <c r="N157" s="1"/>
      <c r="O157" s="134"/>
      <c r="P157" s="1"/>
      <c r="Q157" s="1"/>
      <c r="R157" s="1"/>
      <c r="S157" s="1"/>
      <c r="T157" s="1"/>
      <c r="U157" s="135"/>
      <c r="AA157" s="265"/>
      <c r="AB157" s="265"/>
      <c r="AC157" s="265"/>
      <c r="AD157" s="265"/>
      <c r="AE157" s="265"/>
      <c r="AG157" s="265"/>
      <c r="AI157" s="136"/>
      <c r="AL157" s="287"/>
      <c r="AM157" s="288"/>
      <c r="AO157" s="1"/>
      <c r="AP157" s="2"/>
      <c r="AQ157" s="139"/>
      <c r="AR157" s="286"/>
      <c r="AS157" s="286"/>
      <c r="AT157" s="286"/>
      <c r="AU157" s="286"/>
      <c r="AV157" s="286"/>
      <c r="AW157" s="286"/>
      <c r="AX157" s="286"/>
      <c r="AY157" s="286"/>
    </row>
    <row r="158" spans="1:51" s="131" customFormat="1" x14ac:dyDescent="0.25">
      <c r="A158" s="132"/>
      <c r="B158" s="133"/>
      <c r="C158" s="1"/>
      <c r="D158" s="1"/>
      <c r="E158" s="1"/>
      <c r="F158" s="1"/>
      <c r="G158" s="1"/>
      <c r="H158" s="1"/>
      <c r="I158" s="1"/>
      <c r="J158" s="1"/>
      <c r="K158" s="265"/>
      <c r="M158" s="1"/>
      <c r="N158" s="1"/>
      <c r="O158" s="134"/>
      <c r="P158" s="1"/>
      <c r="Q158" s="1"/>
      <c r="R158" s="1"/>
      <c r="S158" s="1"/>
      <c r="T158" s="1"/>
      <c r="U158" s="135"/>
      <c r="AA158" s="265"/>
      <c r="AB158" s="265"/>
      <c r="AC158" s="265"/>
      <c r="AD158" s="265"/>
      <c r="AE158" s="265"/>
      <c r="AG158" s="265"/>
      <c r="AI158" s="136"/>
      <c r="AL158" s="287"/>
      <c r="AM158" s="288"/>
      <c r="AO158" s="1"/>
      <c r="AP158" s="2"/>
      <c r="AQ158" s="139"/>
      <c r="AR158" s="286"/>
      <c r="AS158" s="286"/>
      <c r="AT158" s="286"/>
      <c r="AU158" s="286"/>
      <c r="AV158" s="286"/>
      <c r="AW158" s="286"/>
      <c r="AX158" s="286"/>
      <c r="AY158" s="286"/>
    </row>
    <row r="159" spans="1:51" s="131" customFormat="1" x14ac:dyDescent="0.25">
      <c r="A159" s="132"/>
      <c r="B159" s="133"/>
      <c r="C159" s="1"/>
      <c r="D159" s="1"/>
      <c r="E159" s="1"/>
      <c r="F159" s="1"/>
      <c r="G159" s="1"/>
      <c r="H159" s="1"/>
      <c r="I159" s="1"/>
      <c r="J159" s="1"/>
      <c r="K159" s="265"/>
      <c r="M159" s="1"/>
      <c r="N159" s="1"/>
      <c r="O159" s="134"/>
      <c r="P159" s="1"/>
      <c r="Q159" s="1"/>
      <c r="R159" s="1"/>
      <c r="S159" s="1"/>
      <c r="T159" s="1"/>
      <c r="U159" s="135"/>
      <c r="AA159" s="265"/>
      <c r="AB159" s="265"/>
      <c r="AC159" s="265"/>
      <c r="AD159" s="265"/>
      <c r="AE159" s="265"/>
      <c r="AG159" s="265"/>
      <c r="AI159" s="136"/>
      <c r="AL159" s="287"/>
      <c r="AM159" s="288"/>
      <c r="AO159" s="1"/>
      <c r="AP159" s="2"/>
      <c r="AQ159" s="139"/>
      <c r="AR159" s="286"/>
      <c r="AS159" s="286"/>
      <c r="AT159" s="286"/>
      <c r="AU159" s="286"/>
      <c r="AV159" s="286"/>
      <c r="AW159" s="286"/>
      <c r="AX159" s="286"/>
      <c r="AY159" s="286"/>
    </row>
    <row r="160" spans="1:51" s="131" customFormat="1" x14ac:dyDescent="0.25">
      <c r="A160" s="132"/>
      <c r="B160" s="133"/>
      <c r="C160" s="1"/>
      <c r="D160" s="1"/>
      <c r="E160" s="1"/>
      <c r="F160" s="1"/>
      <c r="G160" s="1"/>
      <c r="H160" s="1"/>
      <c r="I160" s="1"/>
      <c r="J160" s="1"/>
      <c r="K160" s="265"/>
      <c r="M160" s="1"/>
      <c r="N160" s="1"/>
      <c r="O160" s="134"/>
      <c r="P160" s="1"/>
      <c r="Q160" s="1"/>
      <c r="R160" s="1"/>
      <c r="S160" s="1"/>
      <c r="T160" s="1"/>
      <c r="U160" s="135"/>
      <c r="AA160" s="265"/>
      <c r="AB160" s="265"/>
      <c r="AC160" s="265"/>
      <c r="AD160" s="265"/>
      <c r="AE160" s="265"/>
      <c r="AG160" s="265"/>
      <c r="AI160" s="136"/>
      <c r="AL160" s="287"/>
      <c r="AM160" s="288"/>
      <c r="AO160" s="1"/>
      <c r="AP160" s="2"/>
      <c r="AQ160" s="139"/>
      <c r="AR160" s="286"/>
      <c r="AS160" s="286"/>
      <c r="AT160" s="286"/>
      <c r="AU160" s="286"/>
      <c r="AV160" s="286"/>
      <c r="AW160" s="286"/>
      <c r="AX160" s="286"/>
      <c r="AY160" s="286"/>
    </row>
    <row r="161" spans="1:51" s="131" customFormat="1" x14ac:dyDescent="0.25">
      <c r="A161" s="132"/>
      <c r="B161" s="133"/>
      <c r="C161" s="1"/>
      <c r="D161" s="1"/>
      <c r="E161" s="1"/>
      <c r="F161" s="1"/>
      <c r="G161" s="1"/>
      <c r="H161" s="1"/>
      <c r="I161" s="1"/>
      <c r="J161" s="1"/>
      <c r="K161" s="265"/>
      <c r="M161" s="1"/>
      <c r="N161" s="1"/>
      <c r="O161" s="134"/>
      <c r="P161" s="1"/>
      <c r="Q161" s="1"/>
      <c r="R161" s="1"/>
      <c r="S161" s="1"/>
      <c r="T161" s="1"/>
      <c r="U161" s="135"/>
      <c r="AA161" s="265"/>
      <c r="AB161" s="265"/>
      <c r="AC161" s="265"/>
      <c r="AD161" s="265"/>
      <c r="AE161" s="265"/>
      <c r="AG161" s="265"/>
      <c r="AI161" s="136"/>
      <c r="AL161" s="287"/>
      <c r="AM161" s="288"/>
      <c r="AO161" s="1"/>
      <c r="AP161" s="2"/>
      <c r="AQ161" s="139"/>
      <c r="AR161" s="286"/>
      <c r="AS161" s="286"/>
      <c r="AT161" s="286"/>
      <c r="AU161" s="286"/>
      <c r="AV161" s="286"/>
      <c r="AW161" s="286"/>
      <c r="AX161" s="286"/>
      <c r="AY161" s="286"/>
    </row>
    <row r="162" spans="1:51" s="131" customFormat="1" x14ac:dyDescent="0.25">
      <c r="A162" s="132"/>
      <c r="B162" s="133"/>
      <c r="C162" s="1"/>
      <c r="D162" s="1"/>
      <c r="E162" s="1"/>
      <c r="F162" s="1"/>
      <c r="G162" s="1"/>
      <c r="H162" s="1"/>
      <c r="I162" s="1"/>
      <c r="J162" s="1"/>
      <c r="K162" s="265"/>
      <c r="M162" s="1"/>
      <c r="N162" s="1"/>
      <c r="O162" s="134"/>
      <c r="P162" s="1"/>
      <c r="Q162" s="1"/>
      <c r="R162" s="1"/>
      <c r="S162" s="1"/>
      <c r="T162" s="1"/>
      <c r="U162" s="135"/>
      <c r="AA162" s="265"/>
      <c r="AB162" s="265"/>
      <c r="AC162" s="265"/>
      <c r="AD162" s="265"/>
      <c r="AE162" s="265"/>
      <c r="AG162" s="265"/>
      <c r="AI162" s="136"/>
      <c r="AL162" s="287"/>
      <c r="AM162" s="288"/>
      <c r="AO162" s="1"/>
      <c r="AP162" s="2"/>
      <c r="AQ162" s="139"/>
      <c r="AR162" s="286"/>
      <c r="AS162" s="286"/>
      <c r="AT162" s="286"/>
      <c r="AU162" s="286"/>
      <c r="AV162" s="286"/>
      <c r="AW162" s="286"/>
      <c r="AX162" s="286"/>
      <c r="AY162" s="286"/>
    </row>
    <row r="163" spans="1:51" s="131" customFormat="1" x14ac:dyDescent="0.25">
      <c r="A163" s="132"/>
      <c r="B163" s="133"/>
      <c r="C163" s="1"/>
      <c r="D163" s="1"/>
      <c r="E163" s="1"/>
      <c r="F163" s="1"/>
      <c r="G163" s="1"/>
      <c r="H163" s="1"/>
      <c r="I163" s="1"/>
      <c r="J163" s="1"/>
      <c r="K163" s="265"/>
      <c r="M163" s="1"/>
      <c r="N163" s="1"/>
      <c r="O163" s="134"/>
      <c r="P163" s="1"/>
      <c r="Q163" s="1"/>
      <c r="R163" s="1"/>
      <c r="S163" s="1"/>
      <c r="T163" s="1"/>
      <c r="U163" s="135"/>
      <c r="AA163" s="265"/>
      <c r="AB163" s="265"/>
      <c r="AC163" s="265"/>
      <c r="AD163" s="265"/>
      <c r="AE163" s="265"/>
      <c r="AG163" s="265"/>
      <c r="AI163" s="136"/>
      <c r="AL163" s="287"/>
      <c r="AM163" s="288"/>
      <c r="AO163" s="1"/>
      <c r="AP163" s="2"/>
      <c r="AQ163" s="139"/>
      <c r="AR163" s="286"/>
      <c r="AS163" s="286"/>
      <c r="AT163" s="286"/>
      <c r="AU163" s="286"/>
      <c r="AV163" s="286"/>
      <c r="AW163" s="286"/>
      <c r="AX163" s="286"/>
      <c r="AY163" s="286"/>
    </row>
    <row r="164" spans="1:51" x14ac:dyDescent="0.25">
      <c r="L164" s="131"/>
    </row>
    <row r="165" spans="1:51" x14ac:dyDescent="0.25">
      <c r="L165" s="131"/>
    </row>
    <row r="166" spans="1:51" x14ac:dyDescent="0.25">
      <c r="L166" s="131"/>
    </row>
    <row r="167" spans="1:51" x14ac:dyDescent="0.25">
      <c r="L167" s="131"/>
    </row>
    <row r="168" spans="1:51" x14ac:dyDescent="0.25">
      <c r="L168" s="131"/>
    </row>
    <row r="169" spans="1:51" x14ac:dyDescent="0.25">
      <c r="L169" s="131"/>
    </row>
    <row r="170" spans="1:51" x14ac:dyDescent="0.25">
      <c r="L170" s="131"/>
    </row>
    <row r="171" spans="1:51" x14ac:dyDescent="0.25">
      <c r="L171" s="131"/>
    </row>
    <row r="172" spans="1:51" x14ac:dyDescent="0.25">
      <c r="L172" s="131"/>
    </row>
    <row r="173" spans="1:51" x14ac:dyDescent="0.25">
      <c r="L173" s="131"/>
    </row>
    <row r="174" spans="1:51" x14ac:dyDescent="0.25">
      <c r="L174" s="131"/>
    </row>
    <row r="175" spans="1:51" x14ac:dyDescent="0.25">
      <c r="L175" s="131"/>
    </row>
    <row r="176" spans="1:51" x14ac:dyDescent="0.25">
      <c r="L176" s="131"/>
    </row>
    <row r="177" spans="12:12" x14ac:dyDescent="0.25">
      <c r="L177" s="131"/>
    </row>
    <row r="178" spans="12:12" x14ac:dyDescent="0.25">
      <c r="L178" s="131"/>
    </row>
    <row r="179" spans="12:12" x14ac:dyDescent="0.25">
      <c r="L179" s="131"/>
    </row>
    <row r="180" spans="12:12" x14ac:dyDescent="0.25">
      <c r="L180" s="131"/>
    </row>
    <row r="181" spans="12:12" x14ac:dyDescent="0.25">
      <c r="L181" s="131"/>
    </row>
    <row r="182" spans="12:12" x14ac:dyDescent="0.25">
      <c r="L182" s="131"/>
    </row>
    <row r="183" spans="12:12" x14ac:dyDescent="0.25">
      <c r="L183" s="131"/>
    </row>
    <row r="184" spans="12:12" x14ac:dyDescent="0.25">
      <c r="L184" s="131"/>
    </row>
    <row r="185" spans="12:12" x14ac:dyDescent="0.25">
      <c r="L185" s="131"/>
    </row>
    <row r="186" spans="12:12" x14ac:dyDescent="0.25">
      <c r="L186" s="131"/>
    </row>
    <row r="187" spans="12:12" x14ac:dyDescent="0.25">
      <c r="L187" s="131"/>
    </row>
    <row r="188" spans="12:12" x14ac:dyDescent="0.25">
      <c r="L188" s="131"/>
    </row>
    <row r="189" spans="12:12" x14ac:dyDescent="0.25">
      <c r="L189" s="131"/>
    </row>
    <row r="190" spans="12:12" x14ac:dyDescent="0.25">
      <c r="L190" s="131"/>
    </row>
    <row r="191" spans="12:12" x14ac:dyDescent="0.25">
      <c r="L191" s="131"/>
    </row>
    <row r="192" spans="12:12" x14ac:dyDescent="0.25">
      <c r="L192" s="131"/>
    </row>
    <row r="193" spans="12:12" x14ac:dyDescent="0.25">
      <c r="L193" s="131"/>
    </row>
  </sheetData>
  <autoFilter ref="A6:AQ97">
    <filterColumn colId="8" showButton="0"/>
    <filterColumn colId="9" showButton="0"/>
    <filterColumn colId="16" showButton="0"/>
    <filterColumn colId="17" showButton="0"/>
    <filterColumn colId="18" showButton="0"/>
    <filterColumn colId="19" showButton="0"/>
    <filterColumn colId="20" showButton="0"/>
    <filterColumn colId="21" showButton="0"/>
    <filterColumn colId="22" showButton="0"/>
    <filterColumn colId="23" showButton="0"/>
  </autoFilter>
  <mergeCells count="97">
    <mergeCell ref="AM7:AM8"/>
    <mergeCell ref="AN7:AN8"/>
    <mergeCell ref="AO7:AO8"/>
    <mergeCell ref="AF6:AF8"/>
    <mergeCell ref="AG6:AG8"/>
    <mergeCell ref="AI7:AI8"/>
    <mergeCell ref="AJ7:AJ8"/>
    <mergeCell ref="AK7:AK8"/>
    <mergeCell ref="AL7:AL8"/>
    <mergeCell ref="W7:W8"/>
    <mergeCell ref="Z7:Z8"/>
    <mergeCell ref="AA6:AA8"/>
    <mergeCell ref="AC7:AC8"/>
    <mergeCell ref="AD7:AD8"/>
    <mergeCell ref="AE7:AE8"/>
    <mergeCell ref="AB7:AB8"/>
    <mergeCell ref="Q7:Q8"/>
    <mergeCell ref="R7:R8"/>
    <mergeCell ref="S7:S8"/>
    <mergeCell ref="T7:T8"/>
    <mergeCell ref="U7:U8"/>
    <mergeCell ref="V7:V8"/>
    <mergeCell ref="K7:K8"/>
    <mergeCell ref="L6:L8"/>
    <mergeCell ref="M6:M8"/>
    <mergeCell ref="N6:N8"/>
    <mergeCell ref="O6:O8"/>
    <mergeCell ref="P6:P8"/>
    <mergeCell ref="B130:F130"/>
    <mergeCell ref="B131:F131"/>
    <mergeCell ref="B132:F132"/>
    <mergeCell ref="B6:B8"/>
    <mergeCell ref="C6:C8"/>
    <mergeCell ref="D6:D8"/>
    <mergeCell ref="E6:E8"/>
    <mergeCell ref="F6:F8"/>
    <mergeCell ref="B118:O118"/>
    <mergeCell ref="B108:O108"/>
    <mergeCell ref="Q118:T118"/>
    <mergeCell ref="U118:X118"/>
    <mergeCell ref="B119:O119"/>
    <mergeCell ref="Q119:T119"/>
    <mergeCell ref="B120:O120"/>
    <mergeCell ref="Q115:T115"/>
    <mergeCell ref="U115:X115"/>
    <mergeCell ref="B116:N116"/>
    <mergeCell ref="Q116:T116"/>
    <mergeCell ref="U116:X116"/>
    <mergeCell ref="Q117:T117"/>
    <mergeCell ref="U117:X117"/>
    <mergeCell ref="B111:O111"/>
    <mergeCell ref="Q111:U111"/>
    <mergeCell ref="B112:O112"/>
    <mergeCell ref="Q112:U112"/>
    <mergeCell ref="B114:O114"/>
    <mergeCell ref="Q114:T114"/>
    <mergeCell ref="U114:X114"/>
    <mergeCell ref="Q108:U108"/>
    <mergeCell ref="B109:O109"/>
    <mergeCell ref="Q109:U109"/>
    <mergeCell ref="B110:O110"/>
    <mergeCell ref="Q110:U110"/>
    <mergeCell ref="B105:O105"/>
    <mergeCell ref="Q105:U105"/>
    <mergeCell ref="B106:N106"/>
    <mergeCell ref="Q106:U106"/>
    <mergeCell ref="B107:N107"/>
    <mergeCell ref="Q107:U107"/>
    <mergeCell ref="B102:O102"/>
    <mergeCell ref="Q102:Y102"/>
    <mergeCell ref="B103:O103"/>
    <mergeCell ref="Q103:U103"/>
    <mergeCell ref="B104:K104"/>
    <mergeCell ref="Q104:Y104"/>
    <mergeCell ref="AN64:AO64"/>
    <mergeCell ref="B68:P68"/>
    <mergeCell ref="B81:P81"/>
    <mergeCell ref="S99:U99"/>
    <mergeCell ref="B100:O100"/>
    <mergeCell ref="B101:O101"/>
    <mergeCell ref="Q101:Y101"/>
    <mergeCell ref="B10:Y10"/>
    <mergeCell ref="B40:P40"/>
    <mergeCell ref="B50:P50"/>
    <mergeCell ref="B64:P64"/>
    <mergeCell ref="AJ64:AK64"/>
    <mergeCell ref="AL64:AM64"/>
    <mergeCell ref="B1:AF1"/>
    <mergeCell ref="B2:AF2"/>
    <mergeCell ref="B4:AF4"/>
    <mergeCell ref="I6:K6"/>
    <mergeCell ref="Q6:Y6"/>
    <mergeCell ref="X7:Y7"/>
    <mergeCell ref="G6:G8"/>
    <mergeCell ref="H6:H8"/>
    <mergeCell ref="I7:I8"/>
    <mergeCell ref="J7:J8"/>
  </mergeCells>
  <printOptions horizontalCentered="1"/>
  <pageMargins left="0.19685039370078741" right="0.19685039370078741" top="0.35433070866141736" bottom="0.35433070866141736" header="0.31496062992125984" footer="0.31496062992125984"/>
  <pageSetup paperSize="8" scale="74" fitToHeight="0" orientation="landscape" r:id="rId1"/>
  <headerFooter alignWithMargins="0"/>
  <rowBreaks count="1" manualBreakCount="1">
    <brk id="99" min="1"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view="pageBreakPreview" topLeftCell="B1" zoomScale="70" zoomScaleNormal="70" workbookViewId="0">
      <selection activeCell="B66" sqref="A66:IV72"/>
    </sheetView>
  </sheetViews>
  <sheetFormatPr defaultColWidth="9.109375" defaultRowHeight="13.2" x14ac:dyDescent="0.25"/>
  <cols>
    <col min="1" max="1" width="9.109375" style="88" hidden="1" customWidth="1"/>
    <col min="2" max="2" width="25.44140625" style="88" customWidth="1"/>
    <col min="3" max="3" width="22.33203125" style="88" customWidth="1"/>
    <col min="4" max="4" width="35.44140625" style="89" customWidth="1"/>
    <col min="5" max="5" width="21.5546875" style="88" customWidth="1"/>
    <col min="6" max="7" width="18.21875" style="88" customWidth="1"/>
    <col min="8" max="8" width="17.109375" style="88" bestFit="1" customWidth="1"/>
    <col min="9" max="9" width="9.5546875" style="88" customWidth="1"/>
    <col min="10" max="10" width="13.33203125" style="88" customWidth="1"/>
    <col min="11" max="11" width="9.109375" style="88"/>
    <col min="12" max="12" width="13" style="88" customWidth="1"/>
    <col min="13" max="13" width="9.109375" style="88"/>
    <col min="14" max="14" width="16.6640625" style="88" customWidth="1"/>
    <col min="15" max="15" width="21.6640625" style="88" customWidth="1"/>
    <col min="16" max="16384" width="9.109375" style="88"/>
  </cols>
  <sheetData>
    <row r="1" spans="1:15" ht="15" x14ac:dyDescent="0.25">
      <c r="B1" s="528" t="s">
        <v>777</v>
      </c>
      <c r="C1" s="529"/>
      <c r="D1" s="529"/>
      <c r="E1" s="529"/>
      <c r="F1" s="529"/>
      <c r="G1" s="529"/>
      <c r="H1" s="529"/>
      <c r="I1" s="529"/>
      <c r="J1" s="529"/>
      <c r="K1" s="529"/>
      <c r="L1" s="529"/>
      <c r="M1" s="529"/>
      <c r="N1" s="529"/>
      <c r="O1" s="529"/>
    </row>
    <row r="2" spans="1:15" ht="15" x14ac:dyDescent="0.25">
      <c r="B2" s="528" t="s">
        <v>219</v>
      </c>
      <c r="C2" s="530"/>
      <c r="D2" s="530"/>
      <c r="E2" s="530"/>
      <c r="F2" s="530"/>
      <c r="G2" s="530"/>
      <c r="H2" s="530"/>
      <c r="I2" s="530"/>
      <c r="J2" s="530"/>
      <c r="K2" s="530"/>
      <c r="L2" s="530"/>
      <c r="M2" s="530"/>
      <c r="N2" s="530"/>
      <c r="O2" s="530"/>
    </row>
    <row r="3" spans="1:15" ht="15" x14ac:dyDescent="0.25">
      <c r="B3" s="528" t="s">
        <v>778</v>
      </c>
      <c r="C3" s="529"/>
      <c r="D3" s="529"/>
      <c r="E3" s="529"/>
      <c r="F3" s="529"/>
      <c r="G3" s="529"/>
      <c r="H3" s="529"/>
      <c r="I3" s="529"/>
      <c r="J3" s="529"/>
      <c r="K3" s="529"/>
      <c r="L3" s="529"/>
      <c r="M3" s="90"/>
      <c r="N3" s="90"/>
      <c r="O3" s="90"/>
    </row>
    <row r="4" spans="1:15" ht="15.6" x14ac:dyDescent="0.25">
      <c r="B4" s="528" t="s">
        <v>779</v>
      </c>
      <c r="C4" s="528"/>
      <c r="D4" s="528"/>
      <c r="E4" s="528"/>
      <c r="F4" s="528"/>
      <c r="G4" s="528"/>
      <c r="H4" s="528"/>
      <c r="I4" s="528"/>
      <c r="J4" s="528"/>
      <c r="K4" s="528"/>
      <c r="L4" s="528"/>
      <c r="M4" s="528"/>
      <c r="N4" s="528"/>
      <c r="O4" s="528"/>
    </row>
    <row r="5" spans="1:15" ht="17.399999999999999" x14ac:dyDescent="0.25">
      <c r="B5" s="91"/>
    </row>
    <row r="6" spans="1:15" s="85" customFormat="1" ht="69" customHeight="1" x14ac:dyDescent="0.25">
      <c r="B6" s="538" t="s">
        <v>780</v>
      </c>
      <c r="C6" s="538" t="s">
        <v>781</v>
      </c>
      <c r="D6" s="543" t="s">
        <v>782</v>
      </c>
      <c r="E6" s="538" t="s">
        <v>783</v>
      </c>
      <c r="F6" s="538" t="s">
        <v>784</v>
      </c>
      <c r="G6" s="538" t="s">
        <v>785</v>
      </c>
      <c r="H6" s="538" t="s">
        <v>786</v>
      </c>
      <c r="I6" s="538" t="s">
        <v>787</v>
      </c>
      <c r="J6" s="534" t="s">
        <v>788</v>
      </c>
      <c r="K6" s="534" t="s">
        <v>789</v>
      </c>
      <c r="L6" s="534" t="s">
        <v>790</v>
      </c>
      <c r="M6" s="531" t="s">
        <v>791</v>
      </c>
      <c r="N6" s="531"/>
      <c r="O6" s="539" t="s">
        <v>841</v>
      </c>
    </row>
    <row r="7" spans="1:15" s="85" customFormat="1" ht="11.4" x14ac:dyDescent="0.25">
      <c r="B7" s="543"/>
      <c r="C7" s="544"/>
      <c r="D7" s="543"/>
      <c r="E7" s="538"/>
      <c r="F7" s="544"/>
      <c r="G7" s="545"/>
      <c r="H7" s="544"/>
      <c r="I7" s="544"/>
      <c r="J7" s="534"/>
      <c r="K7" s="534"/>
      <c r="L7" s="534"/>
      <c r="M7" s="538" t="s">
        <v>792</v>
      </c>
      <c r="N7" s="538" t="s">
        <v>793</v>
      </c>
      <c r="O7" s="540"/>
    </row>
    <row r="8" spans="1:15" s="85" customFormat="1" ht="62.25" customHeight="1" x14ac:dyDescent="0.25">
      <c r="B8" s="543"/>
      <c r="C8" s="544"/>
      <c r="D8" s="543"/>
      <c r="E8" s="538"/>
      <c r="F8" s="544"/>
      <c r="G8" s="545"/>
      <c r="H8" s="544"/>
      <c r="I8" s="544"/>
      <c r="J8" s="534"/>
      <c r="K8" s="534"/>
      <c r="L8" s="534"/>
      <c r="M8" s="538"/>
      <c r="N8" s="538"/>
      <c r="O8" s="541"/>
    </row>
    <row r="9" spans="1:15" s="85" customFormat="1" ht="39.6" customHeight="1" x14ac:dyDescent="0.25">
      <c r="B9" s="92" t="s">
        <v>794</v>
      </c>
      <c r="C9" s="93" t="s">
        <v>795</v>
      </c>
      <c r="D9" s="93" t="s">
        <v>795</v>
      </c>
      <c r="E9" s="93" t="s">
        <v>795</v>
      </c>
      <c r="F9" s="93" t="s">
        <v>795</v>
      </c>
      <c r="G9" s="93" t="s">
        <v>795</v>
      </c>
      <c r="H9" s="93" t="s">
        <v>796</v>
      </c>
      <c r="I9" s="93" t="s">
        <v>795</v>
      </c>
      <c r="J9" s="93" t="s">
        <v>256</v>
      </c>
      <c r="K9" s="93" t="s">
        <v>256</v>
      </c>
      <c r="L9" s="93" t="s">
        <v>797</v>
      </c>
      <c r="M9" s="93" t="s">
        <v>40</v>
      </c>
      <c r="N9" s="93" t="s">
        <v>41</v>
      </c>
      <c r="O9" s="93" t="s">
        <v>795</v>
      </c>
    </row>
    <row r="10" spans="1:15" ht="15.75" customHeight="1" x14ac:dyDescent="0.25">
      <c r="B10" s="532" t="s">
        <v>798</v>
      </c>
      <c r="C10" s="533"/>
      <c r="D10" s="533"/>
      <c r="E10" s="533"/>
      <c r="F10" s="94"/>
      <c r="G10" s="95"/>
      <c r="H10" s="94"/>
      <c r="I10" s="94"/>
      <c r="J10" s="94"/>
      <c r="K10" s="94"/>
      <c r="L10" s="94"/>
      <c r="M10" s="94"/>
      <c r="N10" s="94"/>
      <c r="O10" s="116"/>
    </row>
    <row r="11" spans="1:15" ht="84" customHeight="1" x14ac:dyDescent="0.25">
      <c r="A11" s="96">
        <v>1</v>
      </c>
      <c r="B11" s="97" t="str">
        <f>'Scheda D'!B11</f>
        <v>L80001070202202300001</v>
      </c>
      <c r="C11" s="97" t="str">
        <f>'Scheda D'!D11</f>
        <v>G41B21003100005</v>
      </c>
      <c r="D11" s="98" t="str">
        <f>'[1]Scheda D'!N11</f>
        <v>S.P. ex  S.S. n°413 "Romana" - Intervento di Ristrutturazione Antisismica del tratto golenale del Ponte sul fiume Po in Comune di San Benedetto Po</v>
      </c>
      <c r="E11" s="98" t="str">
        <f>'[1]Scheda D'!E11</f>
        <v xml:space="preserve">Luca Bondesani </v>
      </c>
      <c r="F11" s="99">
        <f>'[1]Scheda D'!P11</f>
        <v>14250000</v>
      </c>
      <c r="G11" s="99">
        <f>'[1]Scheda D'!T11</f>
        <v>14250000</v>
      </c>
      <c r="H11" s="98" t="s">
        <v>799</v>
      </c>
      <c r="I11" s="98">
        <f>+'Scheda D'!P11</f>
        <v>1</v>
      </c>
      <c r="J11" s="117" t="s">
        <v>800</v>
      </c>
      <c r="K11" s="118" t="s">
        <v>800</v>
      </c>
      <c r="L11" s="117">
        <v>1</v>
      </c>
      <c r="M11" s="98"/>
      <c r="N11" s="98"/>
      <c r="O11" s="119"/>
    </row>
    <row r="12" spans="1:15" ht="69.75" customHeight="1" x14ac:dyDescent="0.25">
      <c r="A12" s="96">
        <v>2</v>
      </c>
      <c r="B12" s="97" t="str">
        <f>'Scheda D'!B12</f>
        <v>L80001070202202300002</v>
      </c>
      <c r="C12" s="97" t="str">
        <f>'Scheda D'!D12</f>
        <v>G11B20000360007</v>
      </c>
      <c r="D12" s="98" t="str">
        <f>'[1]Scheda D'!N12</f>
        <v>Riqualificazione mediante nuova Rotatoria dell'incrocio tra la SP n. 7 e la ex SS n. 236 in loc. Contino</v>
      </c>
      <c r="E12" s="98" t="str">
        <f>'[1]Scheda D'!E12</f>
        <v>Antonio Covino</v>
      </c>
      <c r="F12" s="99">
        <f>'[1]Scheda D'!P12</f>
        <v>1175000</v>
      </c>
      <c r="G12" s="99">
        <f>'[1]Scheda D'!T12</f>
        <v>1175000</v>
      </c>
      <c r="H12" s="98" t="s">
        <v>801</v>
      </c>
      <c r="I12" s="98">
        <f>+'Scheda D'!P12</f>
        <v>1</v>
      </c>
      <c r="J12" s="117" t="s">
        <v>800</v>
      </c>
      <c r="K12" s="118" t="s">
        <v>800</v>
      </c>
      <c r="L12" s="117">
        <v>2</v>
      </c>
      <c r="M12" s="98"/>
      <c r="N12" s="98"/>
      <c r="O12" s="119"/>
    </row>
    <row r="13" spans="1:15" ht="69.75" customHeight="1" x14ac:dyDescent="0.25">
      <c r="A13" s="96">
        <v>3</v>
      </c>
      <c r="B13" s="97" t="str">
        <f>'Scheda D'!B13</f>
        <v>L80001070202202300003</v>
      </c>
      <c r="C13" s="97" t="str">
        <f>'Scheda D'!D13</f>
        <v>G51B20000560007</v>
      </c>
      <c r="D13" s="98" t="str">
        <f>'[1]Scheda D'!N13</f>
        <v>Riqualificazione mediante nuova Rotatoria dell'incrocio tra la SP n. 50 con Viale Lenin in Suzzara</v>
      </c>
      <c r="E13" s="98" t="str">
        <f>'[1]Scheda D'!E13</f>
        <v xml:space="preserve">Alessia Ferrarini </v>
      </c>
      <c r="F13" s="99">
        <f>'[1]Scheda D'!P13</f>
        <v>1245000</v>
      </c>
      <c r="G13" s="99">
        <f>'[1]Scheda D'!T13</f>
        <v>1245000</v>
      </c>
      <c r="H13" s="98" t="s">
        <v>801</v>
      </c>
      <c r="I13" s="98">
        <f>+'Scheda D'!P13</f>
        <v>1</v>
      </c>
      <c r="J13" s="117" t="s">
        <v>800</v>
      </c>
      <c r="K13" s="118" t="s">
        <v>800</v>
      </c>
      <c r="L13" s="117">
        <v>3</v>
      </c>
      <c r="M13" s="98"/>
      <c r="N13" s="98"/>
      <c r="O13" s="119"/>
    </row>
    <row r="14" spans="1:15" ht="69.75" customHeight="1" x14ac:dyDescent="0.25">
      <c r="A14" s="96">
        <v>4</v>
      </c>
      <c r="B14" s="97" t="str">
        <f>'Scheda D'!B14</f>
        <v>L80001070202202300004</v>
      </c>
      <c r="C14" s="97" t="str">
        <f>'Scheda D'!D14</f>
        <v>G47H22002040001</v>
      </c>
      <c r="D14" s="98" t="str">
        <f>'[1]Scheda D'!N14</f>
        <v>Riqualificazione mediante nuova intersezione sulla SP 16 via San Martino e realizzazione nuovo ingresso allevamento Bompieri in Comune di Ceresara</v>
      </c>
      <c r="E14" s="98" t="str">
        <f>'[1]Scheda D'!E14</f>
        <v>Verona Luca</v>
      </c>
      <c r="F14" s="99">
        <f>'[1]Scheda D'!P14</f>
        <v>420000</v>
      </c>
      <c r="G14" s="99">
        <f>'[1]Scheda D'!T14</f>
        <v>420000</v>
      </c>
      <c r="H14" s="98" t="s">
        <v>801</v>
      </c>
      <c r="I14" s="98">
        <f>+'Scheda D'!P14</f>
        <v>2</v>
      </c>
      <c r="J14" s="117" t="s">
        <v>800</v>
      </c>
      <c r="K14" s="118" t="s">
        <v>800</v>
      </c>
      <c r="L14" s="117">
        <v>1</v>
      </c>
      <c r="M14" s="98"/>
      <c r="N14" s="98"/>
      <c r="O14" s="119"/>
    </row>
    <row r="15" spans="1:15" ht="69.75" customHeight="1" x14ac:dyDescent="0.25">
      <c r="A15" s="96">
        <v>5</v>
      </c>
      <c r="B15" s="97" t="str">
        <f>'Scheda D'!B15</f>
        <v>L80001070202202300005</v>
      </c>
      <c r="C15" s="97" t="str">
        <f>'Scheda D'!D15</f>
        <v>G51B18000070005</v>
      </c>
      <c r="D15" s="98" t="str">
        <f>'[1]Scheda D'!N15</f>
        <v>PO.PE. Asse dell'Oltrepò:  completamento 1° lotto collegamento SP exSS 413 e SP exSS 496 . 3° stralcio.</v>
      </c>
      <c r="E15" s="98" t="str">
        <f>'[1]Scheda D'!E15</f>
        <v xml:space="preserve">Antonio Covino </v>
      </c>
      <c r="F15" s="99">
        <f>'[1]Scheda D'!P15</f>
        <v>7500000</v>
      </c>
      <c r="G15" s="99">
        <f>'[1]Scheda D'!T15</f>
        <v>7500000</v>
      </c>
      <c r="H15" s="98" t="s">
        <v>801</v>
      </c>
      <c r="I15" s="98">
        <f>+'Scheda D'!P15</f>
        <v>1</v>
      </c>
      <c r="J15" s="117" t="s">
        <v>800</v>
      </c>
      <c r="K15" s="118" t="s">
        <v>800</v>
      </c>
      <c r="L15" s="117">
        <v>2</v>
      </c>
      <c r="M15" s="98"/>
      <c r="N15" s="98"/>
      <c r="O15" s="119"/>
    </row>
    <row r="16" spans="1:15" ht="69.75" customHeight="1" x14ac:dyDescent="0.25">
      <c r="A16" s="96">
        <v>6</v>
      </c>
      <c r="B16" s="97" t="str">
        <f>'Scheda D'!B16</f>
        <v>L80001070202201900044</v>
      </c>
      <c r="C16" s="97" t="str">
        <f>'Scheda D'!D16</f>
        <v>G61B18000050005</v>
      </c>
      <c r="D16" s="98" t="str">
        <f>'[1]Scheda D'!N16</f>
        <v>GRONDA NORD - Variante alle Ex SS 343 "Asolana" e 358 " di Castelnuovo". 2°  Lotto, 2° stralcio di collegamento tra loc. Fenilrosso e la SP 51 "Viadanese"</v>
      </c>
      <c r="E16" s="98" t="str">
        <f>'[1]Scheda D'!E16</f>
        <v xml:space="preserve">Antonio Covino </v>
      </c>
      <c r="F16" s="99">
        <f>'[1]Scheda D'!P16</f>
        <v>7100000</v>
      </c>
      <c r="G16" s="99">
        <f>'[1]Scheda D'!T16</f>
        <v>7100000</v>
      </c>
      <c r="H16" s="98" t="s">
        <v>801</v>
      </c>
      <c r="I16" s="98">
        <f>+'Scheda D'!P16</f>
        <v>1</v>
      </c>
      <c r="J16" s="118" t="s">
        <v>800</v>
      </c>
      <c r="K16" s="118" t="s">
        <v>800</v>
      </c>
      <c r="L16" s="117">
        <v>2</v>
      </c>
      <c r="M16" s="98"/>
      <c r="N16" s="98"/>
      <c r="O16" s="119"/>
    </row>
    <row r="17" spans="1:15" ht="99" customHeight="1" x14ac:dyDescent="0.25">
      <c r="A17" s="96">
        <v>7</v>
      </c>
      <c r="B17" s="97" t="str">
        <f>'Scheda D'!B17</f>
        <v>L80001070202202300006</v>
      </c>
      <c r="C17" s="97" t="str">
        <f>'Scheda D'!D17</f>
        <v>G97H20001680007</v>
      </c>
      <c r="D17" s="98" t="str">
        <f>'[1]Scheda D'!N17</f>
        <v>Adeguamento della rotatoria di via Poggio Reale</v>
      </c>
      <c r="E17" s="98" t="str">
        <f>'[1]Scheda D'!E17</f>
        <v>Antonio Covino</v>
      </c>
      <c r="F17" s="99">
        <f>+'Scheda D'!Q17</f>
        <v>305000</v>
      </c>
      <c r="G17" s="99">
        <f>'Scheda D'!Q17</f>
        <v>305000</v>
      </c>
      <c r="H17" s="98" t="s">
        <v>801</v>
      </c>
      <c r="I17" s="98">
        <f>+'Scheda D'!P17</f>
        <v>2</v>
      </c>
      <c r="J17" s="117" t="s">
        <v>268</v>
      </c>
      <c r="K17" s="118" t="s">
        <v>800</v>
      </c>
      <c r="L17" s="117">
        <v>1</v>
      </c>
      <c r="M17" s="98"/>
      <c r="N17" s="98"/>
      <c r="O17" s="119"/>
    </row>
    <row r="18" spans="1:15" ht="99" customHeight="1" x14ac:dyDescent="0.25">
      <c r="A18" s="96">
        <v>8</v>
      </c>
      <c r="B18" s="97" t="str">
        <f>'Scheda D'!B18</f>
        <v>L80001070202202300007</v>
      </c>
      <c r="C18" s="97" t="str">
        <f>'Scheda D'!D18</f>
        <v>G77H21000120005</v>
      </c>
      <c r="D18" s="98" t="str">
        <f>'[1]Scheda D'!N18</f>
        <v xml:space="preserve">Ristrutturazione ponte sulla S.P. n.78 sul Fiume Oglio in Comune di Marcaria </v>
      </c>
      <c r="E18" s="98" t="str">
        <f>'[1]Scheda D'!E18</f>
        <v>Antonio Covino</v>
      </c>
      <c r="F18" s="99">
        <f>'[1]Scheda D'!P18</f>
        <v>1564000</v>
      </c>
      <c r="G18" s="99">
        <f>'[1]Scheda D'!T18</f>
        <v>1564000</v>
      </c>
      <c r="H18" s="98" t="s">
        <v>801</v>
      </c>
      <c r="I18" s="98">
        <f>+'Scheda D'!P18</f>
        <v>1</v>
      </c>
      <c r="J18" s="117" t="s">
        <v>800</v>
      </c>
      <c r="K18" s="118" t="s">
        <v>800</v>
      </c>
      <c r="L18" s="117">
        <v>2</v>
      </c>
      <c r="M18" s="98"/>
      <c r="N18" s="98"/>
      <c r="O18" s="119"/>
    </row>
    <row r="19" spans="1:15" ht="99" customHeight="1" x14ac:dyDescent="0.25">
      <c r="A19" s="96">
        <v>9</v>
      </c>
      <c r="B19" s="97" t="str">
        <f>'Scheda D'!B19</f>
        <v>L80001070202201900055</v>
      </c>
      <c r="C19" s="97" t="str">
        <f>'Scheda D'!D19</f>
        <v>G77H22002610001</v>
      </c>
      <c r="D19" s="98" t="str">
        <f>'[1]Scheda D'!N19</f>
        <v>S.P. 17 "Postumia" 2° lotto di riqualificazione dal Km. 5 +350 al Km. 6 +860 nei Comuni di GAZOLDO d/I e MARCARIA.</v>
      </c>
      <c r="E19" s="98" t="str">
        <f>'[1]Scheda D'!E19</f>
        <v>Paolo Agosti</v>
      </c>
      <c r="F19" s="99">
        <f>'[1]Scheda D'!P19</f>
        <v>2100000</v>
      </c>
      <c r="G19" s="99">
        <f>'[1]Scheda D'!T19</f>
        <v>2100000</v>
      </c>
      <c r="H19" s="98" t="s">
        <v>801</v>
      </c>
      <c r="I19" s="98">
        <f>+'Scheda D'!P19</f>
        <v>1</v>
      </c>
      <c r="J19" s="117" t="s">
        <v>802</v>
      </c>
      <c r="K19" s="118" t="s">
        <v>800</v>
      </c>
      <c r="L19" s="117">
        <v>2</v>
      </c>
      <c r="M19" s="98"/>
      <c r="N19" s="98"/>
      <c r="O19" s="119"/>
    </row>
    <row r="20" spans="1:15" ht="99" customHeight="1" x14ac:dyDescent="0.25">
      <c r="A20" s="96"/>
      <c r="B20" s="97" t="str">
        <f>'Scheda D'!B20</f>
        <v>L80001070202202300029</v>
      </c>
      <c r="C20" s="97" t="str">
        <f>'Scheda D'!D20</f>
        <v>G97H20001680007</v>
      </c>
      <c r="D20" s="98" t="s">
        <v>347</v>
      </c>
      <c r="E20" s="98" t="s">
        <v>279</v>
      </c>
      <c r="F20" s="99">
        <v>345000</v>
      </c>
      <c r="G20" s="99">
        <v>345000</v>
      </c>
      <c r="H20" s="98" t="s">
        <v>801</v>
      </c>
      <c r="I20" s="98">
        <f>+'Scheda D'!P20</f>
        <v>2</v>
      </c>
      <c r="J20" s="118" t="s">
        <v>800</v>
      </c>
      <c r="K20" s="118" t="s">
        <v>800</v>
      </c>
      <c r="L20" s="118">
        <v>3</v>
      </c>
      <c r="M20" s="98"/>
      <c r="N20" s="98"/>
      <c r="O20" s="119"/>
    </row>
    <row r="21" spans="1:15" ht="99" customHeight="1" x14ac:dyDescent="0.25">
      <c r="A21" s="96">
        <v>10</v>
      </c>
      <c r="B21" s="97" t="str">
        <f>'Scheda D'!B21</f>
        <v>L80001070202202300008</v>
      </c>
      <c r="C21" s="97" t="str">
        <f>'Scheda D'!D21</f>
        <v>G67H20000250003</v>
      </c>
      <c r="D21" s="8" t="s">
        <v>354</v>
      </c>
      <c r="E21" s="100" t="s">
        <v>267</v>
      </c>
      <c r="F21" s="99">
        <v>5000000</v>
      </c>
      <c r="G21" s="99">
        <v>5000000</v>
      </c>
      <c r="H21" s="98" t="s">
        <v>801</v>
      </c>
      <c r="I21" s="98">
        <f>+'Scheda D'!P21</f>
        <v>1</v>
      </c>
      <c r="J21" s="117" t="s">
        <v>800</v>
      </c>
      <c r="K21" s="118" t="s">
        <v>800</v>
      </c>
      <c r="L21" s="117">
        <v>2</v>
      </c>
      <c r="M21" s="98"/>
      <c r="N21" s="98"/>
      <c r="O21" s="119"/>
    </row>
    <row r="22" spans="1:15" ht="69.75" customHeight="1" x14ac:dyDescent="0.25">
      <c r="A22" s="96">
        <v>11</v>
      </c>
      <c r="B22" s="97" t="str">
        <f>'Scheda D'!B22</f>
        <v>L80001070202202300009</v>
      </c>
      <c r="C22" s="97" t="str">
        <f>'Scheda D'!D22</f>
        <v>G17H22002880003</v>
      </c>
      <c r="D22" s="98" t="str">
        <f>'[1]Scheda D'!N20</f>
        <v>Rete stradale della Provincia di Mantova: Interventi di messa in sicurezza del corpo stradale - 1° 2°3°4°5° Reparto Stradale - Anno - 2023</v>
      </c>
      <c r="E22" s="98" t="s">
        <v>360</v>
      </c>
      <c r="F22" s="99">
        <f>'[1]Scheda D'!P20</f>
        <v>1000000</v>
      </c>
      <c r="G22" s="99">
        <f>'[1]Scheda D'!T20</f>
        <v>1000000</v>
      </c>
      <c r="H22" s="98" t="s">
        <v>801</v>
      </c>
      <c r="I22" s="98">
        <f>+'Scheda D'!P22</f>
        <v>1</v>
      </c>
      <c r="J22" s="117" t="s">
        <v>802</v>
      </c>
      <c r="K22" s="118" t="s">
        <v>800</v>
      </c>
      <c r="L22" s="117">
        <v>2</v>
      </c>
      <c r="M22" s="98"/>
      <c r="N22" s="98"/>
      <c r="O22" s="119"/>
    </row>
    <row r="23" spans="1:15" ht="69.75" customHeight="1" x14ac:dyDescent="0.25">
      <c r="A23" s="96">
        <v>12</v>
      </c>
      <c r="B23" s="97" t="str">
        <f>'Scheda D'!B23</f>
        <v>L80001070202202100032</v>
      </c>
      <c r="C23" s="97" t="str">
        <f>'Scheda D'!D23</f>
        <v>G27H20002160002</v>
      </c>
      <c r="D23" s="98" t="str">
        <f>'[1]Scheda D'!N21</f>
        <v>interventi di manutenzione straordinaria dell'impalcato del ponte sulla SP n.44 sul Fiume Secchia in località Bondanello di Moglia, per il ripristino della capacità portante</v>
      </c>
      <c r="E23" s="98" t="str">
        <f>'[1]Scheda D'!E21</f>
        <v>Barbara Bresciani</v>
      </c>
      <c r="F23" s="99">
        <f>'[1]Scheda D'!P21</f>
        <v>1000000</v>
      </c>
      <c r="G23" s="99">
        <f>'[1]Scheda D'!T21</f>
        <v>1000000</v>
      </c>
      <c r="H23" s="98" t="s">
        <v>801</v>
      </c>
      <c r="I23" s="98">
        <f>+'Scheda D'!P23</f>
        <v>1</v>
      </c>
      <c r="J23" s="118" t="s">
        <v>800</v>
      </c>
      <c r="K23" s="118" t="s">
        <v>800</v>
      </c>
      <c r="L23" s="117">
        <v>2</v>
      </c>
      <c r="M23" s="98"/>
      <c r="N23" s="98"/>
      <c r="O23" s="119"/>
    </row>
    <row r="24" spans="1:15" ht="69.75" customHeight="1" x14ac:dyDescent="0.25">
      <c r="A24" s="96">
        <v>13</v>
      </c>
      <c r="B24" s="97" t="str">
        <f>'Scheda D'!B24</f>
        <v>L80001070202202100033</v>
      </c>
      <c r="C24" s="97" t="str">
        <f>'Scheda D'!D24</f>
        <v>G57H21000670002</v>
      </c>
      <c r="D24" s="98" t="str">
        <f>'[1]Scheda D'!N22</f>
        <v>intervento di manutenzione straordinaria del ponte sulla SP ex SS 420 sul canale Navarolo -  in Comune di Commessaggio per il ripristino della capacità portante</v>
      </c>
      <c r="E24" s="98" t="str">
        <f>'[1]Scheda D'!E22</f>
        <v>Barbara Bresciani</v>
      </c>
      <c r="F24" s="99">
        <f>'[1]Scheda D'!P22</f>
        <v>900000</v>
      </c>
      <c r="G24" s="99">
        <f>'[1]Scheda D'!T22</f>
        <v>900000</v>
      </c>
      <c r="H24" s="98" t="s">
        <v>801</v>
      </c>
      <c r="I24" s="98">
        <f>+'Scheda D'!P24</f>
        <v>1</v>
      </c>
      <c r="J24" s="118" t="s">
        <v>800</v>
      </c>
      <c r="K24" s="118" t="s">
        <v>800</v>
      </c>
      <c r="L24" s="117">
        <v>2</v>
      </c>
      <c r="M24" s="98"/>
      <c r="N24" s="98"/>
      <c r="O24" s="119"/>
    </row>
    <row r="25" spans="1:15" ht="69.75" customHeight="1" x14ac:dyDescent="0.25">
      <c r="A25" s="96">
        <v>14</v>
      </c>
      <c r="B25" s="97" t="str">
        <f>'Scheda D'!B25</f>
        <v>L80001070202202100034</v>
      </c>
      <c r="C25" s="97" t="str">
        <f>'Scheda D'!D25</f>
        <v>G57H21000660002</v>
      </c>
      <c r="D25" s="98" t="str">
        <f>'[1]Scheda D'!N23</f>
        <v>intervento di manutenzione straordinaria del ponte sulla SP ex SS 420 sul canale Sabbioncelli in Comune di  Sabbioneta per il ripristino della capacità portante</v>
      </c>
      <c r="E25" s="98" t="str">
        <f>'[1]Scheda D'!E23</f>
        <v>Barbara Bresciani</v>
      </c>
      <c r="F25" s="99">
        <f>'[1]Scheda D'!P23</f>
        <v>850000</v>
      </c>
      <c r="G25" s="99">
        <f>'[1]Scheda D'!T23</f>
        <v>850000</v>
      </c>
      <c r="H25" s="98" t="s">
        <v>801</v>
      </c>
      <c r="I25" s="98">
        <f>+'Scheda D'!P25</f>
        <v>1</v>
      </c>
      <c r="J25" s="118" t="s">
        <v>800</v>
      </c>
      <c r="K25" s="118" t="s">
        <v>800</v>
      </c>
      <c r="L25" s="117">
        <v>2</v>
      </c>
      <c r="M25" s="98"/>
      <c r="N25" s="98"/>
      <c r="O25" s="119"/>
    </row>
    <row r="26" spans="1:15" ht="69.75" customHeight="1" x14ac:dyDescent="0.25">
      <c r="A26" s="96">
        <v>15</v>
      </c>
      <c r="B26" s="97" t="str">
        <f>'Scheda D'!B26</f>
        <v>L80001070202202100030</v>
      </c>
      <c r="C26" s="97" t="str">
        <f>'Scheda D'!D26</f>
        <v>G17H21026670003</v>
      </c>
      <c r="D26" s="98" t="str">
        <f>'[1]Scheda D'!N24</f>
        <v xml:space="preserve">Ristrutturazione del ponte S.P. n. 33 sul canale Fissero-Tartarto in Comune di Roncoferraro  </v>
      </c>
      <c r="E26" s="98" t="str">
        <f>'[1]Scheda D'!E24</f>
        <v>Barbara Bresciani</v>
      </c>
      <c r="F26" s="99">
        <f>'[1]Scheda D'!P24</f>
        <v>686000</v>
      </c>
      <c r="G26" s="99">
        <f>'[1]Scheda D'!T24</f>
        <v>686000</v>
      </c>
      <c r="H26" s="98" t="s">
        <v>801</v>
      </c>
      <c r="I26" s="98">
        <f>+'Scheda D'!P26</f>
        <v>1</v>
      </c>
      <c r="J26" s="118" t="s">
        <v>800</v>
      </c>
      <c r="K26" s="118" t="s">
        <v>800</v>
      </c>
      <c r="L26" s="117">
        <v>2</v>
      </c>
      <c r="M26" s="98"/>
      <c r="N26" s="98"/>
      <c r="O26" s="119"/>
    </row>
    <row r="27" spans="1:15" ht="69.75" customHeight="1" x14ac:dyDescent="0.25">
      <c r="A27" s="96">
        <v>16</v>
      </c>
      <c r="B27" s="97" t="str">
        <f>'Scheda D'!B27</f>
        <v>L80001070202202100031</v>
      </c>
      <c r="C27" s="97" t="str">
        <f>'Scheda D'!D27</f>
        <v>G27H21035670005</v>
      </c>
      <c r="D27" s="98" t="str">
        <f>'[1]Scheda D'!N25</f>
        <v xml:space="preserve">Ristrutturazione del ponte sulla S.P. n.80 sul canale Fissero Tartaro in Comune di Serravalle a Po </v>
      </c>
      <c r="E27" s="98" t="str">
        <f>'[1]Scheda D'!E25</f>
        <v>Barbara Bresciani</v>
      </c>
      <c r="F27" s="99">
        <f>'[1]Scheda D'!P25</f>
        <v>675000</v>
      </c>
      <c r="G27" s="99">
        <f>'[1]Scheda D'!T25</f>
        <v>675000</v>
      </c>
      <c r="H27" s="98" t="s">
        <v>801</v>
      </c>
      <c r="I27" s="98">
        <f>+'Scheda D'!P27</f>
        <v>1</v>
      </c>
      <c r="J27" s="118" t="s">
        <v>800</v>
      </c>
      <c r="K27" s="118" t="s">
        <v>800</v>
      </c>
      <c r="L27" s="117">
        <v>2</v>
      </c>
      <c r="M27" s="98"/>
      <c r="N27" s="98"/>
      <c r="O27" s="119"/>
    </row>
    <row r="28" spans="1:15" ht="69.75" customHeight="1" x14ac:dyDescent="0.25">
      <c r="A28" s="96">
        <v>17</v>
      </c>
      <c r="B28" s="97" t="str">
        <f>'Scheda D'!B28</f>
        <v>L80001070202202100048</v>
      </c>
      <c r="C28" s="97" t="str">
        <f>'Scheda D'!D28</f>
        <v>G17H21026660001</v>
      </c>
      <c r="D28" s="98" t="str">
        <f>'[1]Scheda D'!N26</f>
        <v xml:space="preserve">Ristrutturazione del ponte sulla S.P. 33 sul Fiume Mincio in Comune di Ronforerraro - fraz. Governolo </v>
      </c>
      <c r="E28" s="98" t="str">
        <f>'[1]Scheda D'!E26</f>
        <v xml:space="preserve">Giovanni La Torre </v>
      </c>
      <c r="F28" s="99">
        <f>'[1]Scheda D'!P26</f>
        <v>1100000</v>
      </c>
      <c r="G28" s="99">
        <f>'[1]Scheda D'!T26</f>
        <v>1100000</v>
      </c>
      <c r="H28" s="98" t="s">
        <v>801</v>
      </c>
      <c r="I28" s="98">
        <f>+'Scheda D'!P28</f>
        <v>1</v>
      </c>
      <c r="J28" s="118" t="s">
        <v>800</v>
      </c>
      <c r="K28" s="118" t="s">
        <v>800</v>
      </c>
      <c r="L28" s="117">
        <v>2</v>
      </c>
      <c r="M28" s="98"/>
      <c r="N28" s="98"/>
      <c r="O28" s="119"/>
    </row>
    <row r="29" spans="1:15" ht="69.75" customHeight="1" x14ac:dyDescent="0.25">
      <c r="A29" s="96">
        <v>18</v>
      </c>
      <c r="B29" s="97" t="str">
        <f>'Scheda D'!B29</f>
        <v>L80001070202202100049</v>
      </c>
      <c r="C29" s="97" t="str">
        <f>'Scheda D'!D29</f>
        <v>G67H21017450004</v>
      </c>
      <c r="D29" s="98" t="str">
        <f>'[1]Scheda D'!N27</f>
        <v>Ristrutturazione del ponte sulla S.P. 28 sul canale Diversivo in Comune di Mantova - fraz. Virgiliana</v>
      </c>
      <c r="E29" s="98" t="str">
        <f>'[1]Scheda D'!E27</f>
        <v xml:space="preserve">Giovanni La Torre </v>
      </c>
      <c r="F29" s="99">
        <f>'[1]Scheda D'!P27</f>
        <v>989254</v>
      </c>
      <c r="G29" s="99">
        <f>'[1]Scheda D'!T27</f>
        <v>989254</v>
      </c>
      <c r="H29" s="98" t="s">
        <v>801</v>
      </c>
      <c r="I29" s="98">
        <f>+'Scheda D'!P29</f>
        <v>1</v>
      </c>
      <c r="J29" s="118" t="s">
        <v>800</v>
      </c>
      <c r="K29" s="118" t="s">
        <v>800</v>
      </c>
      <c r="L29" s="117">
        <v>2</v>
      </c>
      <c r="M29" s="98"/>
      <c r="N29" s="98"/>
      <c r="O29" s="119"/>
    </row>
    <row r="30" spans="1:15" ht="69.75" customHeight="1" x14ac:dyDescent="0.25">
      <c r="A30" s="96">
        <v>19</v>
      </c>
      <c r="B30" s="97" t="str">
        <f>'Scheda D'!B30</f>
        <v>L80001070202202300010</v>
      </c>
      <c r="C30" s="97" t="str">
        <f>'Scheda D'!D30</f>
        <v>G17H22002690001</v>
      </c>
      <c r="D30" s="98" t="str">
        <f>'[1]Scheda D'!N28</f>
        <v>Manutenzione straordinaria reparti stradali - DM 9 maggio 2022 - anno 2022</v>
      </c>
      <c r="E30" s="98" t="str">
        <f>'[1]Scheda D'!E28</f>
        <v>Barbara Bresciani</v>
      </c>
      <c r="F30" s="99">
        <f>'[1]Scheda D'!P28</f>
        <v>704885.57</v>
      </c>
      <c r="G30" s="99">
        <f>'[1]Scheda D'!T28</f>
        <v>704885.57</v>
      </c>
      <c r="H30" s="98" t="s">
        <v>801</v>
      </c>
      <c r="I30" s="98">
        <f>+'Scheda D'!P30</f>
        <v>0</v>
      </c>
      <c r="J30" s="118" t="s">
        <v>800</v>
      </c>
      <c r="K30" s="118" t="s">
        <v>800</v>
      </c>
      <c r="L30" s="117">
        <v>2</v>
      </c>
      <c r="M30" s="98"/>
      <c r="N30" s="98"/>
      <c r="O30" s="119"/>
    </row>
    <row r="31" spans="1:15" ht="69.75" customHeight="1" x14ac:dyDescent="0.25">
      <c r="A31" s="96">
        <v>20</v>
      </c>
      <c r="B31" s="97" t="str">
        <f>'Scheda D'!B31</f>
        <v>L80001070202202300011</v>
      </c>
      <c r="C31" s="97" t="str">
        <f>'Scheda D'!D31</f>
        <v>G17H22002700001</v>
      </c>
      <c r="D31" s="98" t="str">
        <f>'[1]Scheda D'!N29</f>
        <v>Manutenzione straordinaria reparti stradali - DM 9 maggio 2022 - anno 2023</v>
      </c>
      <c r="E31" s="98" t="str">
        <f>'[1]Scheda D'!E29</f>
        <v>Giovanni La Torre</v>
      </c>
      <c r="F31" s="99">
        <f>'[1]Scheda D'!P29</f>
        <v>775374.13</v>
      </c>
      <c r="G31" s="99">
        <f>'[1]Scheda D'!T29</f>
        <v>775374.13</v>
      </c>
      <c r="H31" s="98" t="s">
        <v>801</v>
      </c>
      <c r="I31" s="98">
        <f>+'Scheda D'!P31</f>
        <v>0</v>
      </c>
      <c r="J31" s="118" t="s">
        <v>800</v>
      </c>
      <c r="K31" s="118" t="s">
        <v>800</v>
      </c>
      <c r="L31" s="117">
        <v>2</v>
      </c>
      <c r="M31" s="98"/>
      <c r="N31" s="98"/>
      <c r="O31" s="119"/>
    </row>
    <row r="32" spans="1:15" ht="69.75" customHeight="1" x14ac:dyDescent="0.25">
      <c r="A32" s="96">
        <v>21</v>
      </c>
      <c r="B32" s="97" t="str">
        <f>'Scheda D'!B32</f>
        <v>L80001070202202100035</v>
      </c>
      <c r="C32" s="97" t="str">
        <f>'Scheda D'!D32</f>
        <v>G87H20001610001</v>
      </c>
      <c r="D32" s="98" t="str">
        <f>'[1]Scheda D'!N30</f>
        <v>Interventi di manutenzione straordinaria, compresi ponti e viadotti, su strade di competenza provinciale - DM 29.05.2020 (L. 145/2018) - Anno 2023</v>
      </c>
      <c r="E32" s="98" t="str">
        <f>'[1]Scheda D'!E30</f>
        <v>Tosi Tazio</v>
      </c>
      <c r="F32" s="99">
        <f>'[1]Scheda D'!P30</f>
        <v>249781.03</v>
      </c>
      <c r="G32" s="99">
        <f>'[1]Scheda D'!T30</f>
        <v>249781.03</v>
      </c>
      <c r="H32" s="98" t="s">
        <v>801</v>
      </c>
      <c r="I32" s="98">
        <f>+'Scheda D'!P32</f>
        <v>1</v>
      </c>
      <c r="J32" s="118" t="s">
        <v>800</v>
      </c>
      <c r="K32" s="118" t="s">
        <v>800</v>
      </c>
      <c r="L32" s="117">
        <v>2</v>
      </c>
      <c r="M32" s="98"/>
      <c r="N32" s="98"/>
      <c r="O32" s="119"/>
    </row>
    <row r="33" spans="1:15" ht="69.75" customHeight="1" x14ac:dyDescent="0.25">
      <c r="A33" s="96">
        <v>22</v>
      </c>
      <c r="B33" s="97" t="str">
        <f>'Scheda D'!B33</f>
        <v>L80001070202202100036</v>
      </c>
      <c r="C33" s="97" t="str">
        <f>'Scheda D'!D33</f>
        <v>G17H18000950001</v>
      </c>
      <c r="D33" s="98" t="str">
        <f>'[1]Scheda D'!N31</f>
        <v xml:space="preserve">Interventi di manutenzione straordinaria sulle strade di competenza provinciale - 1^ LOTTO Anno 2023 </v>
      </c>
      <c r="E33" s="98" t="str">
        <f>'[1]Scheda D'!E31</f>
        <v>Barbara Bresciani</v>
      </c>
      <c r="F33" s="99">
        <f>'[1]Scheda D'!P31</f>
        <v>2531759.12</v>
      </c>
      <c r="G33" s="99">
        <f>'[1]Scheda D'!T31</f>
        <v>2531759.12</v>
      </c>
      <c r="H33" s="98" t="s">
        <v>801</v>
      </c>
      <c r="I33" s="98">
        <f>+'Scheda D'!P33</f>
        <v>1</v>
      </c>
      <c r="J33" s="118" t="s">
        <v>800</v>
      </c>
      <c r="K33" s="118" t="s">
        <v>800</v>
      </c>
      <c r="L33" s="117">
        <v>2</v>
      </c>
      <c r="M33" s="98"/>
      <c r="N33" s="98"/>
      <c r="O33" s="119"/>
    </row>
    <row r="34" spans="1:15" ht="69.75" customHeight="1" x14ac:dyDescent="0.25">
      <c r="A34" s="96">
        <v>23</v>
      </c>
      <c r="B34" s="97" t="str">
        <f>'Scheda D'!B34</f>
        <v>L80001070202202100037</v>
      </c>
      <c r="C34" s="97" t="str">
        <f>'Scheda D'!D34</f>
        <v>G17H22002850003</v>
      </c>
      <c r="D34" s="98" t="str">
        <f>'[1]Scheda D'!N32</f>
        <v xml:space="preserve">Inteventi di manutenzione straordinaria  sulle strade di competenza provinciale - Anno 2023 con sanzioni Autovelox </v>
      </c>
      <c r="E34" s="98" t="str">
        <f>'[1]Scheda D'!E32</f>
        <v>Paola Matricciani</v>
      </c>
      <c r="F34" s="99">
        <f>+'Scheda D'!Q34</f>
        <v>899861.17</v>
      </c>
      <c r="G34" s="99">
        <f>+'Scheda D'!U34</f>
        <v>899861.17</v>
      </c>
      <c r="H34" s="98" t="s">
        <v>801</v>
      </c>
      <c r="I34" s="98">
        <f>+'Scheda D'!P34</f>
        <v>1</v>
      </c>
      <c r="J34" s="118" t="s">
        <v>800</v>
      </c>
      <c r="K34" s="118" t="s">
        <v>800</v>
      </c>
      <c r="L34" s="117">
        <v>2</v>
      </c>
      <c r="M34" s="98"/>
      <c r="N34" s="98"/>
      <c r="O34" s="119"/>
    </row>
    <row r="35" spans="1:15" ht="69.75" customHeight="1" x14ac:dyDescent="0.25">
      <c r="A35" s="96">
        <v>24</v>
      </c>
      <c r="B35" s="97" t="str">
        <f>'Scheda D'!B35</f>
        <v>L80001070202202100039</v>
      </c>
      <c r="C35" s="97" t="str">
        <f>'Scheda D'!D35</f>
        <v>G37H20001720001</v>
      </c>
      <c r="D35" s="98" t="str">
        <f>'[1]Scheda D'!N33</f>
        <v>Interventi di manutenzione straordinaria su strade di competenza provinciale - Anno 2023 - fondi DM 123/2020</v>
      </c>
      <c r="E35" s="98" t="str">
        <f>'[1]Scheda D'!E33</f>
        <v>Barbara Bresciani</v>
      </c>
      <c r="F35" s="99">
        <f>'[1]Scheda D'!P33</f>
        <v>2279492.5699999998</v>
      </c>
      <c r="G35" s="99">
        <f>'[1]Scheda D'!T33</f>
        <v>2279492.5699999998</v>
      </c>
      <c r="H35" s="98" t="s">
        <v>801</v>
      </c>
      <c r="I35" s="98">
        <f>+'Scheda D'!P35</f>
        <v>1</v>
      </c>
      <c r="J35" s="118" t="s">
        <v>800</v>
      </c>
      <c r="K35" s="118" t="s">
        <v>800</v>
      </c>
      <c r="L35" s="117">
        <v>2</v>
      </c>
      <c r="M35" s="98"/>
      <c r="N35" s="98"/>
      <c r="O35" s="119"/>
    </row>
    <row r="36" spans="1:15" ht="69.75" customHeight="1" x14ac:dyDescent="0.25">
      <c r="A36" s="96"/>
      <c r="B36" s="97" t="str">
        <f>'Scheda D'!B36</f>
        <v>L80001070202202300027</v>
      </c>
      <c r="C36" s="97" t="str">
        <f>'Scheda D'!D36</f>
        <v>G67H21022610003</v>
      </c>
      <c r="D36" s="99" t="str">
        <f>'Scheda D'!O36</f>
        <v>Ciclovia Sole - tratti principali e secondari. Interventi di manutenzione straordinaria del manufatto scatolare sito in località Gambarara e di tratti arginali</v>
      </c>
      <c r="E36" s="98" t="str">
        <f>'Scheda D'!F36</f>
        <v xml:space="preserve">Alessia Ferrarini </v>
      </c>
      <c r="F36" s="99">
        <f>'Scheda D'!Q36</f>
        <v>189904.53</v>
      </c>
      <c r="G36" s="99">
        <f>'Scheda D'!Q36</f>
        <v>189904.53</v>
      </c>
      <c r="H36" s="98" t="s">
        <v>801</v>
      </c>
      <c r="I36" s="98">
        <f>+'Scheda D'!P36</f>
        <v>1</v>
      </c>
      <c r="J36" s="118" t="s">
        <v>800</v>
      </c>
      <c r="K36" s="118" t="s">
        <v>800</v>
      </c>
      <c r="L36" s="117">
        <v>4</v>
      </c>
      <c r="M36" s="98"/>
      <c r="N36" s="98"/>
      <c r="O36" s="119"/>
    </row>
    <row r="37" spans="1:15" ht="69.75" customHeight="1" x14ac:dyDescent="0.25">
      <c r="A37" s="96">
        <v>27</v>
      </c>
      <c r="B37" s="97" t="str">
        <f>'Scheda D'!B37</f>
        <v>L80001070202202300012</v>
      </c>
      <c r="C37" s="97" t="str">
        <f>'Scheda D'!D37</f>
        <v>G61J20000010002</v>
      </c>
      <c r="D37" s="98" t="str">
        <f>'[1]Scheda D'!N36</f>
        <v xml:space="preserve">Opere elettriche e di illuminazione del raccordo ferroviario Frassine-Valdaro </v>
      </c>
      <c r="E37" s="98" t="str">
        <f>'[1]Scheda D'!E37</f>
        <v>Gabriele Negrini</v>
      </c>
      <c r="F37" s="99">
        <f>'[1]Scheda D'!P36</f>
        <v>780000</v>
      </c>
      <c r="G37" s="99">
        <f>'[1]Scheda D'!T36</f>
        <v>780000</v>
      </c>
      <c r="H37" s="98" t="s">
        <v>801</v>
      </c>
      <c r="I37" s="98">
        <f>+'Scheda D'!P37</f>
        <v>1</v>
      </c>
      <c r="J37" s="98" t="s">
        <v>800</v>
      </c>
      <c r="K37" s="98" t="s">
        <v>800</v>
      </c>
      <c r="L37" s="120">
        <v>2</v>
      </c>
      <c r="M37" s="98"/>
      <c r="N37" s="98"/>
      <c r="O37" s="119"/>
    </row>
    <row r="38" spans="1:15" ht="69.75" customHeight="1" x14ac:dyDescent="0.25">
      <c r="A38" s="96">
        <v>28</v>
      </c>
      <c r="B38" s="97" t="str">
        <f>'Scheda D'!B38</f>
        <v>L80001070202202300013</v>
      </c>
      <c r="C38" s="97" t="str">
        <f>'Scheda D'!D38</f>
        <v>G61F20000150002</v>
      </c>
      <c r="D38" s="98" t="str">
        <f>'[1]Scheda D'!N37</f>
        <v>Completamento del Porto di Valdaro</v>
      </c>
      <c r="E38" s="98" t="str">
        <f>'[1]Scheda D'!E37</f>
        <v>Gabriele Negrini</v>
      </c>
      <c r="F38" s="99">
        <f>'[1]Scheda D'!P37</f>
        <v>800000</v>
      </c>
      <c r="G38" s="99">
        <f>'[1]Scheda D'!T37</f>
        <v>800000</v>
      </c>
      <c r="H38" s="98" t="s">
        <v>801</v>
      </c>
      <c r="I38" s="98">
        <f>+'Scheda D'!P38</f>
        <v>1</v>
      </c>
      <c r="J38" s="98" t="s">
        <v>800</v>
      </c>
      <c r="K38" s="98" t="s">
        <v>800</v>
      </c>
      <c r="L38" s="120">
        <v>2</v>
      </c>
      <c r="M38" s="98"/>
      <c r="N38" s="98"/>
      <c r="O38" s="119"/>
    </row>
    <row r="39" spans="1:15" ht="69.75" customHeight="1" x14ac:dyDescent="0.25">
      <c r="A39" s="96">
        <v>29</v>
      </c>
      <c r="B39" s="97" t="str">
        <f>'Scheda D'!B39</f>
        <v>L80001070202202300014</v>
      </c>
      <c r="C39" s="97" t="str">
        <f>'Scheda D'!D39</f>
        <v>G67F22000020002</v>
      </c>
      <c r="D39" s="101" t="str">
        <f>'Scheda D'!O39</f>
        <v>Lavori di manutenzione dell'armamento ferroviario del Porto di Valdaro</v>
      </c>
      <c r="E39" s="98" t="str">
        <f>'[1]Scheda D'!E38</f>
        <v>Anna Cerini</v>
      </c>
      <c r="F39" s="99">
        <f>'[1]Scheda D'!P38</f>
        <v>148902.04</v>
      </c>
      <c r="G39" s="99">
        <f>'[1]Scheda D'!T38</f>
        <v>148902.04</v>
      </c>
      <c r="H39" s="98" t="s">
        <v>801</v>
      </c>
      <c r="I39" s="98">
        <f>+'Scheda D'!P39</f>
        <v>1</v>
      </c>
      <c r="J39" s="98" t="s">
        <v>800</v>
      </c>
      <c r="K39" s="98" t="s">
        <v>800</v>
      </c>
      <c r="L39" s="120">
        <v>2</v>
      </c>
      <c r="M39" s="98"/>
      <c r="N39" s="98"/>
      <c r="O39" s="119"/>
    </row>
    <row r="40" spans="1:15" ht="15.75" customHeight="1" x14ac:dyDescent="0.25">
      <c r="B40" s="535" t="s">
        <v>803</v>
      </c>
      <c r="C40" s="536"/>
      <c r="D40" s="536"/>
      <c r="E40" s="536"/>
      <c r="F40" s="102"/>
      <c r="G40" s="103"/>
      <c r="H40" s="102"/>
      <c r="I40" s="102"/>
      <c r="J40" s="102"/>
      <c r="K40" s="102"/>
      <c r="L40" s="102"/>
      <c r="M40" s="102"/>
      <c r="N40" s="102"/>
      <c r="O40" s="121"/>
    </row>
    <row r="41" spans="1:15" ht="69" customHeight="1" x14ac:dyDescent="0.25">
      <c r="B41" s="97" t="str">
        <f>'Scheda D'!B41</f>
        <v>L80001070202202300015</v>
      </c>
      <c r="C41" s="97" t="str">
        <f>'Scheda D'!D41</f>
        <v>G64E21004630002</v>
      </c>
      <c r="D41" s="98" t="str">
        <f>'[1]Scheda D'!N63</f>
        <v>Sede del centro l'impiego di Mantova: amplamento degli sportelli FRONT-OFFICE al piano rialzato</v>
      </c>
      <c r="E41" s="98" t="str">
        <f>'[1]Scheda D'!E63</f>
        <v xml:space="preserve">Isacco Vecchia </v>
      </c>
      <c r="F41" s="99">
        <f>'[1]Scheda D'!P63</f>
        <v>650000</v>
      </c>
      <c r="G41" s="99">
        <f>'[1]Scheda D'!T63</f>
        <v>650000</v>
      </c>
      <c r="H41" s="98" t="s">
        <v>801</v>
      </c>
      <c r="I41" s="98">
        <f>+'Scheda D'!P41</f>
        <v>1</v>
      </c>
      <c r="J41" s="98" t="s">
        <v>800</v>
      </c>
      <c r="K41" s="98" t="s">
        <v>800</v>
      </c>
      <c r="L41" s="120">
        <v>2</v>
      </c>
      <c r="M41" s="98"/>
      <c r="N41" s="98"/>
      <c r="O41" s="119"/>
    </row>
    <row r="42" spans="1:15" ht="69" customHeight="1" x14ac:dyDescent="0.25">
      <c r="B42" s="97" t="str">
        <f>'Scheda D'!B42</f>
        <v>L80001070202202300016</v>
      </c>
      <c r="C42" s="97" t="str">
        <f>'Scheda D'!D42</f>
        <v>G64J22000000002</v>
      </c>
      <c r="D42" s="98" t="str">
        <f>'[1]Scheda D'!N64</f>
        <v>Sede del centro l'impiego di Mantova: lavori di riqualificazione di impianti di illuminazione.</v>
      </c>
      <c r="E42" s="98" t="str">
        <f>'[1]Scheda D'!E64</f>
        <v>Isacco Vecchia</v>
      </c>
      <c r="F42" s="99">
        <f>'[1]Scheda D'!P64</f>
        <v>290358.88</v>
      </c>
      <c r="G42" s="99">
        <f>'[1]Scheda D'!T64</f>
        <v>290358.88</v>
      </c>
      <c r="H42" s="98" t="s">
        <v>801</v>
      </c>
      <c r="I42" s="98">
        <f>+'Scheda D'!P42</f>
        <v>0</v>
      </c>
      <c r="J42" s="98" t="s">
        <v>800</v>
      </c>
      <c r="K42" s="98" t="s">
        <v>800</v>
      </c>
      <c r="L42" s="120">
        <v>2</v>
      </c>
      <c r="M42" s="98"/>
      <c r="N42" s="98"/>
      <c r="O42" s="119"/>
    </row>
    <row r="43" spans="1:15" s="86" customFormat="1" ht="94.5" customHeight="1" x14ac:dyDescent="0.25">
      <c r="B43" s="97" t="str">
        <f>'Scheda D'!B43</f>
        <v>L80001070202202300017</v>
      </c>
      <c r="C43" s="97" t="str">
        <f>'Scheda D'!D43</f>
        <v>G35E22000350003</v>
      </c>
      <c r="D43" s="99" t="str">
        <f>+'[1]Scheda D'!N65</f>
        <v>Istituto Scolastico “Pietro Antonio Strozzi” Sede di Palidano di Gonzaga (MN): ampliamento sede scolastica</v>
      </c>
      <c r="E43" s="99" t="str">
        <f>+'[1]Scheda D'!E65</f>
        <v>Angela Catalfamo</v>
      </c>
      <c r="F43" s="99">
        <f>+'[1]Scheda D'!P65</f>
        <v>400000</v>
      </c>
      <c r="G43" s="99">
        <f>+'[1]Scheda D'!T65</f>
        <v>400000</v>
      </c>
      <c r="H43" s="104" t="s">
        <v>801</v>
      </c>
      <c r="I43" s="98">
        <f>+'Scheda D'!P43</f>
        <v>1</v>
      </c>
      <c r="J43" s="104" t="s">
        <v>800</v>
      </c>
      <c r="K43" s="104" t="s">
        <v>800</v>
      </c>
      <c r="L43" s="120">
        <v>2</v>
      </c>
      <c r="M43" s="108"/>
      <c r="N43" s="108"/>
      <c r="O43" s="119"/>
    </row>
    <row r="44" spans="1:15" s="86" customFormat="1" ht="94.5" customHeight="1" x14ac:dyDescent="0.25">
      <c r="B44" s="97" t="str">
        <f>'Scheda D'!B44</f>
        <v>L80001070202202300028</v>
      </c>
      <c r="C44" s="97" t="str">
        <f>'Scheda D'!D44</f>
        <v>G64D22004660002</v>
      </c>
      <c r="D44" s="99" t="str">
        <f>+'Scheda D'!O44</f>
        <v>Edifici scolastici provinciali: lavori di riqualificazione di impianti di illuminazione per il contenimento dei consumi e il miglioramento del confort</v>
      </c>
      <c r="E44" s="99" t="str">
        <f>+'Scheda D'!F44</f>
        <v>Chiara Galusi</v>
      </c>
      <c r="F44" s="99">
        <f>+'Scheda D'!Q44</f>
        <v>380000</v>
      </c>
      <c r="G44" s="99">
        <f>+'Scheda D'!Q44</f>
        <v>380000</v>
      </c>
      <c r="H44" s="104" t="s">
        <v>801</v>
      </c>
      <c r="I44" s="98">
        <f>+'Scheda D'!P44</f>
        <v>1</v>
      </c>
      <c r="J44" s="104" t="s">
        <v>800</v>
      </c>
      <c r="K44" s="104" t="s">
        <v>800</v>
      </c>
      <c r="L44" s="120">
        <v>2</v>
      </c>
      <c r="M44" s="108"/>
      <c r="N44" s="108"/>
      <c r="O44" s="119"/>
    </row>
    <row r="45" spans="1:15" s="86" customFormat="1" ht="94.5" customHeight="1" x14ac:dyDescent="0.25">
      <c r="B45" s="97" t="str">
        <f>'Scheda D'!B45</f>
        <v>L80001070202201900046</v>
      </c>
      <c r="C45" s="97" t="str">
        <f>'Scheda D'!D45</f>
        <v>G51B22000000006</v>
      </c>
      <c r="D45" s="99" t="str">
        <f>+'Scheda D'!O45</f>
        <v>Edifici scolastici ex L. 23/96: "Greggiati" di OSTIGLIA (MN). Realizzazione nuova palestra</v>
      </c>
      <c r="E45" s="99" t="str">
        <f>+'Scheda D'!F45</f>
        <v>Diego Ferrari</v>
      </c>
      <c r="F45" s="99">
        <f>+'Scheda D'!Q45</f>
        <v>2100000</v>
      </c>
      <c r="G45" s="99">
        <f>+'Scheda D'!Q45</f>
        <v>2100000</v>
      </c>
      <c r="H45" s="104" t="s">
        <v>801</v>
      </c>
      <c r="I45" s="98">
        <f>+'Scheda D'!P45</f>
        <v>1</v>
      </c>
      <c r="J45" s="104" t="s">
        <v>800</v>
      </c>
      <c r="K45" s="104" t="s">
        <v>800</v>
      </c>
      <c r="L45" s="120">
        <v>2</v>
      </c>
      <c r="M45" s="108"/>
      <c r="N45" s="108"/>
      <c r="O45" s="119"/>
    </row>
    <row r="46" spans="1:15" s="86" customFormat="1" ht="94.5" customHeight="1" x14ac:dyDescent="0.25">
      <c r="B46" s="105" t="str">
        <f>'Scheda D'!B46</f>
        <v>L80001070202201900075</v>
      </c>
      <c r="C46" s="105" t="str">
        <f>'Scheda D'!D46</f>
        <v>G63H19000630001</v>
      </c>
      <c r="D46" s="106" t="str">
        <f>+'Scheda D'!O46</f>
        <v>Succursale dell'istituto superiore E. Sanfelice di piazza Orefice a Viadana (MN): adeguamento sismico</v>
      </c>
      <c r="E46" s="106" t="str">
        <f>+'Scheda D'!F46</f>
        <v>Anna Ligabue</v>
      </c>
      <c r="F46" s="106">
        <f>+'Scheda D'!Q46</f>
        <v>2200000</v>
      </c>
      <c r="G46" s="106">
        <f>+'Scheda D'!Q46</f>
        <v>2200000</v>
      </c>
      <c r="H46" s="107" t="s">
        <v>801</v>
      </c>
      <c r="I46" s="122">
        <f>+'Scheda D'!P46</f>
        <v>1</v>
      </c>
      <c r="J46" s="107" t="s">
        <v>800</v>
      </c>
      <c r="K46" s="107" t="s">
        <v>800</v>
      </c>
      <c r="L46" s="123">
        <v>2</v>
      </c>
      <c r="M46" s="124"/>
      <c r="N46" s="124"/>
      <c r="O46" s="125"/>
    </row>
    <row r="47" spans="1:15" s="86" customFormat="1" ht="94.5" customHeight="1" x14ac:dyDescent="0.25">
      <c r="B47" s="97" t="str">
        <f>'Scheda D'!B47</f>
        <v>L80001070202202300030</v>
      </c>
      <c r="C47" s="97">
        <f>'Scheda D'!D47</f>
        <v>0</v>
      </c>
      <c r="D47" s="99" t="str">
        <f>+'Scheda D'!O47</f>
        <v>Rifacimento tetto I.S. Sanfelice di Viadana (MN) in seguito ad evento atmosferico</v>
      </c>
      <c r="E47" s="99" t="str">
        <f>+'Scheda D'!F47</f>
        <v>Isacco Vecchia</v>
      </c>
      <c r="F47" s="99">
        <f>+'Scheda D'!Q47</f>
        <v>150000</v>
      </c>
      <c r="G47" s="99">
        <f>+'Scheda D'!Q47</f>
        <v>150000</v>
      </c>
      <c r="H47" s="104" t="s">
        <v>801</v>
      </c>
      <c r="I47" s="98">
        <f>+'Scheda D'!P47</f>
        <v>1</v>
      </c>
      <c r="J47" s="104" t="s">
        <v>800</v>
      </c>
      <c r="K47" s="104" t="s">
        <v>800</v>
      </c>
      <c r="L47" s="120">
        <v>2</v>
      </c>
      <c r="M47" s="108"/>
      <c r="N47" s="108"/>
      <c r="O47" s="119"/>
    </row>
    <row r="48" spans="1:15" s="86" customFormat="1" ht="94.5" customHeight="1" x14ac:dyDescent="0.25">
      <c r="A48" s="108"/>
      <c r="B48" s="97" t="str">
        <f>'Scheda D'!B48</f>
        <v>L80001070202202300031</v>
      </c>
      <c r="C48" s="97">
        <f>'Scheda D'!D48</f>
        <v>0</v>
      </c>
      <c r="D48" s="99" t="str">
        <f>+'Scheda D'!O48</f>
        <v>Opere di messa in sicurezza I.S. E. Fermi Mantova di controsoffitti danneggiati in seguito ad evento atmosferico</v>
      </c>
      <c r="E48" s="99" t="str">
        <f>+'Scheda D'!F48</f>
        <v>Isacco Vecchia</v>
      </c>
      <c r="F48" s="99">
        <f>+'Scheda D'!Q48</f>
        <v>182702.06</v>
      </c>
      <c r="G48" s="99">
        <f>+'Scheda D'!Q48</f>
        <v>182702.06</v>
      </c>
      <c r="H48" s="104" t="s">
        <v>801</v>
      </c>
      <c r="I48" s="98">
        <f>+'Scheda D'!P48</f>
        <v>1</v>
      </c>
      <c r="J48" s="104" t="s">
        <v>800</v>
      </c>
      <c r="K48" s="104" t="s">
        <v>800</v>
      </c>
      <c r="L48" s="120">
        <v>3</v>
      </c>
      <c r="M48" s="108"/>
      <c r="N48" s="108"/>
      <c r="O48" s="119"/>
    </row>
    <row r="49" spans="1:16" s="86" customFormat="1" ht="94.5" customHeight="1" x14ac:dyDescent="0.25">
      <c r="A49" s="398"/>
      <c r="B49" s="97">
        <f>'Scheda D'!B49</f>
        <v>0</v>
      </c>
      <c r="C49" s="97">
        <f>'Scheda D'!D49</f>
        <v>0</v>
      </c>
      <c r="D49" s="99" t="str">
        <f>+'Scheda D'!O49</f>
        <v>Rifacimento tetti I.S. E. Fermi di Mantova ed altri istituti scolastici in seguito ad evento atmosferico Luglio 2023</v>
      </c>
      <c r="E49" s="99" t="str">
        <f>+'Scheda D'!F49</f>
        <v>Chiara Galusi</v>
      </c>
      <c r="F49" s="99">
        <f>+'Scheda D'!Q49</f>
        <v>650000</v>
      </c>
      <c r="G49" s="99">
        <f>+'Scheda D'!Q49</f>
        <v>650000</v>
      </c>
      <c r="H49" s="104" t="s">
        <v>801</v>
      </c>
      <c r="I49" s="98">
        <f>+'Scheda D'!P49</f>
        <v>1</v>
      </c>
      <c r="J49" s="104" t="s">
        <v>800</v>
      </c>
      <c r="K49" s="104" t="s">
        <v>800</v>
      </c>
      <c r="L49" s="120">
        <v>4</v>
      </c>
      <c r="M49" s="108"/>
      <c r="N49" s="108"/>
      <c r="O49" s="119" t="str">
        <f>+'Scheda D'!AB49</f>
        <v>nuovo intervento</v>
      </c>
    </row>
    <row r="50" spans="1:16" s="86" customFormat="1" ht="25.2" customHeight="1" x14ac:dyDescent="0.25">
      <c r="D50" s="109"/>
      <c r="E50" s="109"/>
      <c r="F50" s="109"/>
      <c r="G50" s="109"/>
      <c r="H50" s="110"/>
      <c r="J50" s="110"/>
      <c r="K50" s="110"/>
      <c r="L50" s="110"/>
      <c r="O50" s="126"/>
    </row>
    <row r="51" spans="1:16" x14ac:dyDescent="0.25">
      <c r="B51" s="537" t="s">
        <v>804</v>
      </c>
      <c r="C51" s="526"/>
      <c r="D51" s="526"/>
      <c r="E51" s="526"/>
      <c r="F51" s="526"/>
      <c r="G51" s="526"/>
      <c r="H51" s="526"/>
      <c r="I51" s="526"/>
      <c r="J51" s="526"/>
      <c r="K51" s="526"/>
      <c r="L51" s="526"/>
      <c r="M51" s="526"/>
      <c r="N51" s="526"/>
      <c r="O51" s="526"/>
    </row>
    <row r="52" spans="1:16" x14ac:dyDescent="0.25">
      <c r="B52" s="111"/>
      <c r="C52" s="111"/>
      <c r="E52" s="111"/>
      <c r="F52" s="111"/>
      <c r="G52" s="111"/>
      <c r="H52" s="111"/>
      <c r="I52" s="111"/>
      <c r="J52" s="111"/>
      <c r="K52" s="111"/>
      <c r="L52" s="111"/>
      <c r="M52" s="111"/>
      <c r="N52" s="111"/>
      <c r="O52" s="111"/>
    </row>
    <row r="53" spans="1:16" ht="21" customHeight="1" x14ac:dyDescent="0.25">
      <c r="B53" s="112" t="s">
        <v>53</v>
      </c>
      <c r="D53" s="88"/>
      <c r="E53" s="112"/>
      <c r="F53" s="112"/>
      <c r="H53" s="112"/>
      <c r="I53" s="112"/>
      <c r="J53" s="112"/>
      <c r="K53" s="112"/>
      <c r="L53" s="112"/>
      <c r="M53" s="112"/>
      <c r="N53" s="112"/>
      <c r="P53" s="112"/>
    </row>
    <row r="54" spans="1:16" x14ac:dyDescent="0.25">
      <c r="B54" s="113" t="s">
        <v>805</v>
      </c>
      <c r="E54" s="113" t="s">
        <v>797</v>
      </c>
    </row>
    <row r="55" spans="1:16" ht="12.75" customHeight="1" x14ac:dyDescent="0.25">
      <c r="B55" s="114" t="s">
        <v>806</v>
      </c>
      <c r="C55" s="114"/>
      <c r="D55" s="114"/>
      <c r="E55" s="526" t="s">
        <v>807</v>
      </c>
      <c r="F55" s="526"/>
      <c r="G55" s="111"/>
      <c r="H55" s="111"/>
      <c r="I55" s="111"/>
      <c r="J55" s="111"/>
      <c r="K55" s="111"/>
      <c r="L55" s="111"/>
    </row>
    <row r="56" spans="1:16" ht="12.75" customHeight="1" x14ac:dyDescent="0.25">
      <c r="B56" s="393" t="s">
        <v>808</v>
      </c>
      <c r="C56" s="114"/>
      <c r="D56" s="114"/>
      <c r="E56" s="526" t="s">
        <v>809</v>
      </c>
      <c r="F56" s="526"/>
      <c r="G56" s="526"/>
      <c r="H56" s="111"/>
      <c r="I56" s="111"/>
      <c r="J56" s="111"/>
      <c r="K56" s="111"/>
      <c r="L56" s="111"/>
    </row>
    <row r="57" spans="1:16" ht="12.75" customHeight="1" x14ac:dyDescent="0.25">
      <c r="B57" s="114" t="s">
        <v>810</v>
      </c>
      <c r="C57" s="114"/>
      <c r="D57" s="114"/>
      <c r="E57" s="526" t="s">
        <v>811</v>
      </c>
      <c r="F57" s="526"/>
      <c r="I57" s="527" t="s">
        <v>17</v>
      </c>
      <c r="J57" s="527"/>
      <c r="K57" s="527"/>
      <c r="L57" s="527"/>
      <c r="M57" s="110"/>
    </row>
    <row r="58" spans="1:16" ht="12.75" customHeight="1" x14ac:dyDescent="0.25">
      <c r="B58" s="114" t="s">
        <v>812</v>
      </c>
      <c r="C58" s="114"/>
      <c r="D58" s="114"/>
      <c r="E58" s="526" t="s">
        <v>813</v>
      </c>
      <c r="F58" s="526"/>
      <c r="J58" s="542" t="s">
        <v>18</v>
      </c>
      <c r="K58" s="542"/>
      <c r="L58" s="127"/>
      <c r="M58" s="110"/>
    </row>
    <row r="59" spans="1:16" x14ac:dyDescent="0.25">
      <c r="B59" s="114" t="s">
        <v>814</v>
      </c>
      <c r="C59" s="114"/>
      <c r="D59" s="114"/>
      <c r="F59" s="115"/>
    </row>
    <row r="60" spans="1:16" x14ac:dyDescent="0.25">
      <c r="B60" s="114" t="s">
        <v>815</v>
      </c>
      <c r="C60" s="114"/>
      <c r="D60" s="114"/>
    </row>
    <row r="61" spans="1:16" x14ac:dyDescent="0.25">
      <c r="B61" s="114" t="s">
        <v>816</v>
      </c>
      <c r="C61" s="114"/>
      <c r="D61" s="114"/>
    </row>
    <row r="62" spans="1:16" x14ac:dyDescent="0.25">
      <c r="B62" s="114" t="s">
        <v>817</v>
      </c>
      <c r="C62" s="114"/>
      <c r="D62" s="114"/>
    </row>
    <row r="63" spans="1:16" x14ac:dyDescent="0.25">
      <c r="B63" s="114" t="s">
        <v>818</v>
      </c>
      <c r="C63" s="114"/>
      <c r="D63" s="114"/>
    </row>
    <row r="66" spans="4:7" ht="12.75" hidden="1" customHeight="1" x14ac:dyDescent="0.25">
      <c r="D66" s="88"/>
    </row>
    <row r="67" spans="4:7" s="87" customFormat="1" ht="28.2" hidden="1" customHeight="1" x14ac:dyDescent="0.25">
      <c r="F67" s="128">
        <f>SUM(F11:F49)</f>
        <v>64567275.100000009</v>
      </c>
      <c r="G67" s="128" t="s">
        <v>819</v>
      </c>
    </row>
    <row r="68" spans="4:7" s="87" customFormat="1" ht="28.2" hidden="1" customHeight="1" x14ac:dyDescent="0.25">
      <c r="D68" s="129"/>
      <c r="F68" s="128">
        <f>+'Scheda D'!Q97</f>
        <v>64567275.100000009</v>
      </c>
      <c r="G68" s="128" t="s">
        <v>820</v>
      </c>
    </row>
    <row r="69" spans="4:7" s="87" customFormat="1" ht="28.2" hidden="1" customHeight="1" x14ac:dyDescent="0.25">
      <c r="D69" s="129"/>
      <c r="F69" s="128">
        <f>+'Scheda A'!B15</f>
        <v>64567275.100000001</v>
      </c>
      <c r="G69" s="128" t="s">
        <v>821</v>
      </c>
    </row>
    <row r="70" spans="4:7" s="87" customFormat="1" ht="28.2" hidden="1" customHeight="1" x14ac:dyDescent="0.25">
      <c r="D70" s="129"/>
      <c r="F70" s="128">
        <f>+F67-F68</f>
        <v>0</v>
      </c>
      <c r="G70" s="128" t="s">
        <v>822</v>
      </c>
    </row>
    <row r="71" spans="4:7" ht="15" hidden="1" x14ac:dyDescent="0.25">
      <c r="F71" s="128">
        <f>+F67-F69</f>
        <v>0</v>
      </c>
      <c r="G71" s="128" t="s">
        <v>822</v>
      </c>
    </row>
    <row r="72" spans="4:7" hidden="1" x14ac:dyDescent="0.25"/>
  </sheetData>
  <autoFilter ref="B6:O48"/>
  <mergeCells count="28">
    <mergeCell ref="E58:F58"/>
    <mergeCell ref="J58:K58"/>
    <mergeCell ref="B6:B8"/>
    <mergeCell ref="C6:C8"/>
    <mergeCell ref="D6:D8"/>
    <mergeCell ref="E6:E8"/>
    <mergeCell ref="F6:F8"/>
    <mergeCell ref="G6:G8"/>
    <mergeCell ref="H6:H8"/>
    <mergeCell ref="I6:I8"/>
    <mergeCell ref="B40:E40"/>
    <mergeCell ref="B51:O51"/>
    <mergeCell ref="E55:F55"/>
    <mergeCell ref="E56:G56"/>
    <mergeCell ref="L6:L8"/>
    <mergeCell ref="M7:M8"/>
    <mergeCell ref="N7:N8"/>
    <mergeCell ref="O6:O8"/>
    <mergeCell ref="E57:F57"/>
    <mergeCell ref="I57:L57"/>
    <mergeCell ref="B1:O1"/>
    <mergeCell ref="B2:O2"/>
    <mergeCell ref="B3:L3"/>
    <mergeCell ref="B4:O4"/>
    <mergeCell ref="M6:N6"/>
    <mergeCell ref="B10:E10"/>
    <mergeCell ref="J6:J8"/>
    <mergeCell ref="K6:K8"/>
  </mergeCells>
  <printOptions horizontalCentered="1"/>
  <pageMargins left="0.70866141732283472" right="0.70866141732283472" top="0.74803149606299213" bottom="0.74803149606299213" header="0.31496062992125984" footer="0.31496062992125984"/>
  <pageSetup paperSize="8" scale="65" orientation="landscape" r:id="rId1"/>
  <rowBreaks count="1" manualBreakCount="1">
    <brk id="45"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zoomScaleSheetLayoutView="75" workbookViewId="0">
      <selection activeCell="F8" sqref="F8"/>
    </sheetView>
  </sheetViews>
  <sheetFormatPr defaultRowHeight="13.2" x14ac:dyDescent="0.25"/>
  <cols>
    <col min="1" max="1" width="27.33203125" style="62" customWidth="1"/>
    <col min="2" max="2" width="16.6640625" style="62" customWidth="1"/>
    <col min="3" max="3" width="37.109375" style="62" customWidth="1"/>
    <col min="4" max="5" width="16.6640625" style="62" customWidth="1"/>
    <col min="6" max="6" width="39.109375" style="62" customWidth="1"/>
    <col min="7" max="7" width="11.109375" style="62" customWidth="1"/>
    <col min="8" max="8" width="13" style="62" bestFit="1" customWidth="1"/>
    <col min="9" max="9" width="22.44140625" style="62" customWidth="1"/>
    <col min="10" max="10" width="14.5546875" style="62" bestFit="1" customWidth="1"/>
    <col min="11" max="16384" width="8.88671875" style="62"/>
  </cols>
  <sheetData>
    <row r="1" spans="1:16" s="57" customFormat="1" ht="15.6" x14ac:dyDescent="0.25">
      <c r="A1" s="546"/>
      <c r="B1" s="546"/>
      <c r="C1" s="547"/>
      <c r="D1" s="547"/>
      <c r="E1" s="547"/>
      <c r="F1" s="547"/>
      <c r="G1" s="547"/>
      <c r="H1" s="547"/>
      <c r="I1" s="547"/>
      <c r="J1" s="547"/>
      <c r="K1" s="547"/>
      <c r="L1" s="547"/>
      <c r="M1" s="547"/>
      <c r="N1" s="547"/>
      <c r="O1" s="547"/>
      <c r="P1" s="547"/>
    </row>
    <row r="2" spans="1:16" s="57" customFormat="1" ht="29.25" customHeight="1" x14ac:dyDescent="0.25">
      <c r="A2" s="402" t="s">
        <v>823</v>
      </c>
      <c r="B2" s="402"/>
      <c r="C2" s="403"/>
      <c r="D2" s="403"/>
      <c r="E2" s="403"/>
      <c r="F2" s="403"/>
    </row>
    <row r="3" spans="1:16" s="58" customFormat="1" x14ac:dyDescent="0.25">
      <c r="A3" s="63"/>
      <c r="B3" s="63"/>
      <c r="C3" s="63"/>
      <c r="D3" s="63"/>
      <c r="E3" s="63"/>
      <c r="F3" s="64"/>
    </row>
    <row r="4" spans="1:16" s="59" customFormat="1" ht="48" customHeight="1" x14ac:dyDescent="0.3">
      <c r="A4" s="548" t="s">
        <v>824</v>
      </c>
      <c r="B4" s="548"/>
      <c r="C4" s="548"/>
      <c r="D4" s="548"/>
      <c r="E4" s="548"/>
      <c r="F4" s="548"/>
    </row>
    <row r="5" spans="1:16" s="58" customFormat="1" x14ac:dyDescent="0.25">
      <c r="A5" s="65"/>
      <c r="B5" s="65"/>
      <c r="C5" s="65"/>
      <c r="D5" s="65"/>
      <c r="E5" s="65"/>
      <c r="F5" s="65"/>
    </row>
    <row r="6" spans="1:16" s="60" customFormat="1" ht="26.4" x14ac:dyDescent="0.25">
      <c r="A6" s="66" t="s">
        <v>780</v>
      </c>
      <c r="B6" s="66" t="s">
        <v>781</v>
      </c>
      <c r="C6" s="66" t="s">
        <v>782</v>
      </c>
      <c r="D6" s="66" t="s">
        <v>785</v>
      </c>
      <c r="E6" s="66" t="s">
        <v>825</v>
      </c>
      <c r="F6" s="66" t="s">
        <v>826</v>
      </c>
    </row>
    <row r="7" spans="1:16" s="58" customFormat="1" ht="39.6" x14ac:dyDescent="0.25">
      <c r="A7" s="3" t="s">
        <v>827</v>
      </c>
      <c r="B7" s="67"/>
      <c r="C7" s="8" t="s">
        <v>828</v>
      </c>
      <c r="D7" s="68">
        <v>200000</v>
      </c>
      <c r="E7" s="8">
        <v>1</v>
      </c>
      <c r="F7" s="69" t="s">
        <v>829</v>
      </c>
      <c r="I7" s="82"/>
      <c r="J7" s="82"/>
    </row>
    <row r="8" spans="1:16" s="58" customFormat="1" ht="94.2" customHeight="1" x14ac:dyDescent="0.25">
      <c r="A8" s="3" t="s">
        <v>830</v>
      </c>
      <c r="B8" s="70"/>
      <c r="C8" s="8" t="s">
        <v>831</v>
      </c>
      <c r="D8" s="71">
        <v>650000</v>
      </c>
      <c r="E8" s="8">
        <v>2</v>
      </c>
      <c r="F8" s="396" t="s">
        <v>832</v>
      </c>
      <c r="I8" s="82"/>
      <c r="J8" s="82"/>
    </row>
    <row r="9" spans="1:16" s="61" customFormat="1" ht="25.5" customHeight="1" x14ac:dyDescent="0.25">
      <c r="A9" s="72" t="s">
        <v>16</v>
      </c>
      <c r="B9" s="72"/>
      <c r="C9" s="73"/>
      <c r="D9" s="73">
        <f>+D7+D8</f>
        <v>850000</v>
      </c>
      <c r="E9" s="73"/>
      <c r="F9" s="73"/>
      <c r="I9" s="83"/>
    </row>
    <row r="10" spans="1:16" s="60" customFormat="1" x14ac:dyDescent="0.25">
      <c r="A10" s="74"/>
      <c r="B10" s="74"/>
      <c r="C10" s="74"/>
      <c r="D10" s="74"/>
      <c r="E10" s="74"/>
      <c r="F10" s="74"/>
    </row>
    <row r="11" spans="1:16" s="60" customFormat="1" ht="27.6" x14ac:dyDescent="0.3">
      <c r="A11" s="75" t="s">
        <v>833</v>
      </c>
      <c r="B11" s="74"/>
      <c r="C11" s="74"/>
      <c r="D11" s="74"/>
      <c r="E11" s="74"/>
      <c r="F11" s="74"/>
      <c r="I11" s="84"/>
    </row>
    <row r="12" spans="1:16" s="60" customFormat="1" x14ac:dyDescent="0.25">
      <c r="A12" s="74"/>
      <c r="B12" s="74"/>
      <c r="E12" s="549" t="s">
        <v>17</v>
      </c>
      <c r="F12" s="549"/>
    </row>
    <row r="13" spans="1:16" s="60" customFormat="1" x14ac:dyDescent="0.25">
      <c r="A13" s="76"/>
      <c r="B13" s="76"/>
      <c r="E13" s="412" t="s">
        <v>18</v>
      </c>
      <c r="F13" s="412"/>
    </row>
    <row r="14" spans="1:16" s="58" customFormat="1" x14ac:dyDescent="0.25">
      <c r="A14" s="78"/>
      <c r="B14" s="78"/>
    </row>
    <row r="15" spans="1:16" s="58" customFormat="1" x14ac:dyDescent="0.25">
      <c r="A15" s="78"/>
      <c r="B15" s="78"/>
    </row>
    <row r="16" spans="1:16" s="58" customFormat="1" x14ac:dyDescent="0.25">
      <c r="A16" s="78"/>
      <c r="B16" s="78"/>
    </row>
    <row r="17" spans="1:15" s="58" customFormat="1" x14ac:dyDescent="0.25">
      <c r="A17" s="78"/>
      <c r="B17" s="78"/>
    </row>
    <row r="18" spans="1:15" x14ac:dyDescent="0.25">
      <c r="A18" s="78"/>
      <c r="B18" s="78"/>
      <c r="C18" s="58"/>
      <c r="D18" s="58"/>
      <c r="E18" s="58"/>
      <c r="F18" s="58"/>
      <c r="G18" s="58"/>
      <c r="H18" s="58"/>
      <c r="I18" s="58"/>
    </row>
    <row r="19" spans="1:15" x14ac:dyDescent="0.25">
      <c r="A19" s="78"/>
      <c r="B19" s="78"/>
      <c r="C19" s="58"/>
      <c r="D19" s="58"/>
      <c r="E19" s="58"/>
      <c r="F19" s="58"/>
      <c r="G19" s="58"/>
      <c r="H19" s="58"/>
      <c r="I19" s="58"/>
    </row>
    <row r="20" spans="1:15" x14ac:dyDescent="0.25">
      <c r="A20" s="78"/>
      <c r="B20" s="78"/>
      <c r="C20" s="58"/>
      <c r="D20" s="58"/>
      <c r="E20" s="58"/>
      <c r="F20" s="58"/>
      <c r="G20" s="58"/>
      <c r="H20" s="58"/>
      <c r="I20" s="58"/>
    </row>
    <row r="21" spans="1:15" x14ac:dyDescent="0.25">
      <c r="A21" s="78"/>
      <c r="B21" s="78"/>
      <c r="C21" s="58"/>
      <c r="D21" s="58"/>
      <c r="E21" s="58"/>
      <c r="F21" s="58"/>
      <c r="G21" s="58"/>
      <c r="H21" s="58"/>
      <c r="I21" s="58"/>
    </row>
    <row r="22" spans="1:15" x14ac:dyDescent="0.25">
      <c r="A22" s="78"/>
      <c r="B22" s="78"/>
      <c r="C22" s="58"/>
      <c r="D22" s="58"/>
      <c r="E22" s="58"/>
      <c r="F22" s="58"/>
      <c r="G22" s="58"/>
      <c r="H22" s="58"/>
      <c r="I22" s="58"/>
    </row>
    <row r="23" spans="1:15" x14ac:dyDescent="0.25">
      <c r="A23" s="78"/>
      <c r="B23" s="78"/>
      <c r="C23" s="58"/>
      <c r="D23" s="58"/>
      <c r="E23" s="58"/>
      <c r="F23" s="58"/>
      <c r="G23" s="58"/>
      <c r="H23" s="58"/>
      <c r="I23" s="58"/>
    </row>
    <row r="24" spans="1:15" x14ac:dyDescent="0.25">
      <c r="A24" s="78"/>
      <c r="B24" s="78"/>
      <c r="C24" s="58"/>
      <c r="D24" s="58"/>
      <c r="E24" s="58"/>
      <c r="F24" s="58"/>
      <c r="G24" s="58"/>
      <c r="H24" s="58"/>
      <c r="I24" s="58"/>
    </row>
    <row r="25" spans="1:15" x14ac:dyDescent="0.25">
      <c r="A25" s="78"/>
      <c r="B25" s="78"/>
      <c r="C25" s="58"/>
      <c r="D25" s="58"/>
      <c r="E25" s="58"/>
      <c r="F25" s="58"/>
      <c r="G25" s="58"/>
      <c r="H25" s="58"/>
      <c r="I25" s="58"/>
    </row>
    <row r="26" spans="1:15" hidden="1" x14ac:dyDescent="0.25">
      <c r="A26" s="78"/>
      <c r="B26" s="78"/>
      <c r="C26" s="58"/>
      <c r="D26" s="58"/>
      <c r="E26" s="58"/>
      <c r="F26" s="58"/>
      <c r="G26" s="58"/>
      <c r="H26" s="58"/>
      <c r="I26" s="58"/>
    </row>
    <row r="27" spans="1:15" hidden="1" x14ac:dyDescent="0.25">
      <c r="A27" s="79"/>
      <c r="B27" s="79"/>
      <c r="C27" s="79"/>
      <c r="D27" s="79"/>
      <c r="E27" s="79"/>
      <c r="F27" s="79"/>
      <c r="G27" s="79"/>
      <c r="O27" s="62" t="s">
        <v>834</v>
      </c>
    </row>
    <row r="28" spans="1:15" ht="15.6" x14ac:dyDescent="0.25">
      <c r="A28" s="79"/>
      <c r="B28" s="79"/>
      <c r="C28" s="80"/>
      <c r="D28" s="80"/>
      <c r="E28" s="80"/>
      <c r="F28" s="80"/>
      <c r="G28" s="79"/>
    </row>
    <row r="29" spans="1:15" ht="15.6" x14ac:dyDescent="0.25">
      <c r="A29" s="79"/>
      <c r="B29" s="79"/>
      <c r="C29" s="80"/>
      <c r="D29" s="80"/>
      <c r="E29" s="80"/>
      <c r="F29" s="80"/>
      <c r="G29" s="79"/>
    </row>
    <row r="30" spans="1:15" ht="15.6" x14ac:dyDescent="0.25">
      <c r="A30" s="79"/>
      <c r="B30" s="79"/>
      <c r="C30" s="80"/>
      <c r="D30" s="80"/>
      <c r="E30" s="80"/>
      <c r="F30" s="80"/>
      <c r="G30" s="79"/>
    </row>
    <row r="31" spans="1:15" ht="15.6" x14ac:dyDescent="0.25">
      <c r="A31" s="79"/>
      <c r="B31" s="79"/>
      <c r="C31" s="80"/>
      <c r="D31" s="80"/>
      <c r="E31" s="80"/>
      <c r="F31" s="80"/>
      <c r="G31" s="79"/>
    </row>
    <row r="32" spans="1:15" ht="15.6" x14ac:dyDescent="0.25">
      <c r="A32" s="79"/>
      <c r="B32" s="79"/>
      <c r="C32" s="80"/>
      <c r="D32" s="80"/>
      <c r="E32" s="80"/>
      <c r="F32" s="80"/>
      <c r="G32" s="79"/>
    </row>
    <row r="33" spans="1:7" ht="15.6" x14ac:dyDescent="0.25">
      <c r="A33" s="79"/>
      <c r="B33" s="79"/>
      <c r="C33" s="80"/>
      <c r="D33" s="80"/>
      <c r="E33" s="80"/>
      <c r="F33" s="80"/>
      <c r="G33" s="79"/>
    </row>
    <row r="34" spans="1:7" ht="15.6" x14ac:dyDescent="0.25">
      <c r="A34" s="79"/>
      <c r="B34" s="79"/>
      <c r="C34" s="80"/>
      <c r="D34" s="80"/>
      <c r="E34" s="80"/>
      <c r="F34" s="80"/>
      <c r="G34" s="79"/>
    </row>
    <row r="35" spans="1:7" ht="15.6" x14ac:dyDescent="0.25">
      <c r="A35" s="79"/>
      <c r="B35" s="79"/>
      <c r="C35" s="80"/>
      <c r="D35" s="80"/>
      <c r="E35" s="80"/>
      <c r="F35" s="80"/>
      <c r="G35" s="79"/>
    </row>
    <row r="36" spans="1:7" x14ac:dyDescent="0.25">
      <c r="A36" s="79"/>
      <c r="B36" s="79"/>
      <c r="C36" s="81"/>
      <c r="D36" s="81"/>
      <c r="E36" s="81"/>
      <c r="F36" s="81"/>
      <c r="G36" s="79"/>
    </row>
    <row r="37" spans="1:7" x14ac:dyDescent="0.25">
      <c r="A37" s="79"/>
      <c r="B37" s="79"/>
      <c r="C37" s="81"/>
      <c r="D37" s="81"/>
      <c r="E37" s="81"/>
      <c r="F37" s="81"/>
      <c r="G37" s="79"/>
    </row>
    <row r="38" spans="1:7" x14ac:dyDescent="0.25">
      <c r="A38" s="79"/>
      <c r="B38" s="79"/>
      <c r="C38" s="79"/>
      <c r="D38" s="79"/>
      <c r="E38" s="79"/>
      <c r="F38" s="79"/>
      <c r="G38" s="79"/>
    </row>
    <row r="39" spans="1:7" x14ac:dyDescent="0.25">
      <c r="A39" s="79"/>
      <c r="B39" s="79"/>
      <c r="C39" s="79"/>
      <c r="D39" s="79"/>
      <c r="E39" s="79"/>
      <c r="F39" s="79"/>
      <c r="G39" s="79"/>
    </row>
  </sheetData>
  <mergeCells count="5">
    <mergeCell ref="A1:P1"/>
    <mergeCell ref="A2:F2"/>
    <mergeCell ref="A4:F4"/>
    <mergeCell ref="E12:F12"/>
    <mergeCell ref="E13:F13"/>
  </mergeCells>
  <printOptions horizontalCentered="1"/>
  <pageMargins left="0.70866141732283472" right="0.70866141732283472" top="0.74803149606299213" bottom="0.74803149606299213" header="0.31496062992125984" footer="0.31496062992125984"/>
  <pageSetup paperSize="9" scale="75" orientation="landscape"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13</vt:i4>
      </vt:variant>
    </vt:vector>
  </HeadingPairs>
  <TitlesOfParts>
    <vt:vector size="19" baseType="lpstr">
      <vt:lpstr>Scheda A</vt:lpstr>
      <vt:lpstr>Scheda B</vt:lpstr>
      <vt:lpstr>Scheda C</vt:lpstr>
      <vt:lpstr>Scheda D</vt:lpstr>
      <vt:lpstr>Scheda E</vt:lpstr>
      <vt:lpstr>Scheda F</vt:lpstr>
      <vt:lpstr>'Scheda B'!Area_stampa</vt:lpstr>
      <vt:lpstr>'Scheda C'!Area_stampa</vt:lpstr>
      <vt:lpstr>'Scheda E'!Area_stampa</vt:lpstr>
      <vt:lpstr>'Scheda A'!Print_Area</vt:lpstr>
      <vt:lpstr>'Scheda B'!Print_Area</vt:lpstr>
      <vt:lpstr>'Scheda C'!Print_Area</vt:lpstr>
      <vt:lpstr>'Scheda D'!Print_Area</vt:lpstr>
      <vt:lpstr>'Scheda E'!Print_Area</vt:lpstr>
      <vt:lpstr>'Scheda F'!Print_Area</vt:lpstr>
      <vt:lpstr>'Scheda C'!Print_Titles</vt:lpstr>
      <vt:lpstr>'Scheda D'!Print_Titles</vt:lpstr>
      <vt:lpstr>'Scheda E'!Print_Titles</vt:lpstr>
      <vt:lpstr>schedad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Alessandra Ferrari</cp:lastModifiedBy>
  <cp:lastPrinted>2023-09-21T09:17:25Z</cp:lastPrinted>
  <dcterms:created xsi:type="dcterms:W3CDTF">2018-06-16T05:46:30Z</dcterms:created>
  <dcterms:modified xsi:type="dcterms:W3CDTF">2023-12-05T11:18:05Z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1C74389FFD0D47E3942EEB82712A4928_13</vt:lpwstr>
  </property>
  <property fmtid="{D5CDD505-2E9C-101B-9397-08002B2CF9AE}" pid="3" name="KSOProductBuildVer">
    <vt:lpwstr>1033-12.2.0.13201</vt:lpwstr>
  </property>
</Properties>
</file>